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wrcymru.sharepoint.com/sites/PR24BusinessPlanTeam/Shared Documents/General/Library of files for BP Submission/Models/"/>
    </mc:Choice>
  </mc:AlternateContent>
  <xr:revisionPtr revIDLastSave="27" documentId="8_{FCCFECFE-CCC3-446B-8250-5E45C4EDC37B}" xr6:coauthVersionLast="47" xr6:coauthVersionMax="47" xr10:uidLastSave="{1CC60863-68EF-4F4E-B1BA-8CF8F82C91D2}"/>
  <bookViews>
    <workbookView xWindow="-108" yWindow="-108" windowWidth="23256" windowHeight="12576" tabRatio="868" xr2:uid="{AC84946A-82F8-4602-A5F6-B4D157670A59}"/>
  </bookViews>
  <sheets>
    <sheet name="Cover" sheetId="40" r:id="rId1"/>
    <sheet name="Inputs&gt;&gt;" sheetId="11" r:id="rId2"/>
    <sheet name="Scenario Inputs" sheetId="1" r:id="rId3"/>
    <sheet name="Calculations&gt;&gt;" sheetId="8" r:id="rId4"/>
    <sheet name="Core" sheetId="38" r:id="rId5"/>
    <sheet name="Scenario 1" sheetId="2" r:id="rId6"/>
    <sheet name="Scenario 2" sheetId="4" r:id="rId7"/>
    <sheet name="Scenario 3" sheetId="5" r:id="rId8"/>
    <sheet name="Scenario 4" sheetId="6" r:id="rId9"/>
    <sheet name="Scenario 5" sheetId="20" r:id="rId10"/>
    <sheet name="Scenario 6" sheetId="21" r:id="rId11"/>
    <sheet name="Scenario 7" sheetId="22" r:id="rId12"/>
    <sheet name="Scenario 8" sheetId="23" r:id="rId13"/>
    <sheet name="Scenario 9" sheetId="24" r:id="rId14"/>
    <sheet name="Change in Bills" sheetId="3" r:id="rId15"/>
    <sheet name="Output&gt;&gt;" sheetId="9" r:id="rId16"/>
    <sheet name="LS7 excl. DPC" sheetId="10" r:id="rId17"/>
    <sheet name="LS7" sheetId="41" r:id="rId18"/>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xlnm._FilterDatabase" localSheetId="0" hidden="1">Cover!$B$11:$D$19</definedName>
    <definedName name="_Order1">255</definedName>
    <definedName name="_Order2">255</definedName>
    <definedName name="App1bdata">#REF!</definedName>
    <definedName name="App1bIDnrs">#REF!</definedName>
    <definedName name="App1data">#REF!</definedName>
    <definedName name="App1IDnrs">#REF!</definedName>
    <definedName name="B_NFIN_All">#REF!</definedName>
    <definedName name="BW_FIN_All">#REF!</definedName>
    <definedName name="BWW_FIN_All">#REF!</definedName>
    <definedName name="C_ISF">#REF!</definedName>
    <definedName name="C_Leakage">#REF!</definedName>
    <definedName name="C_MRepair">#REF!</definedName>
    <definedName name="C_PCC">#REF!</definedName>
    <definedName name="C_PI">#REF!</definedName>
    <definedName name="C_PSR">#REF!</definedName>
    <definedName name="C_RSFinS">#REF!</definedName>
    <definedName name="C_RSRinD">#REF!</definedName>
    <definedName name="C_SC">#REF!</definedName>
    <definedName name="C_TWC">#REF!</definedName>
    <definedName name="C_UOutage">#REF!</definedName>
    <definedName name="C_WQC">#REF!</definedName>
    <definedName name="C_WSI">#REF!</definedName>
    <definedName name="ChK_Tol">#REF!</definedName>
    <definedName name="Classification_of_treatment_works">#REF!</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hidden="1">{"bal",#N/A,FALSE,"working papers";"income",#N/A,FALSE,"working papers"}</definedName>
    <definedName name="obxIssuesLog">#REF!</definedName>
    <definedName name="Pct_Tol">#REF!</definedName>
    <definedName name="ProfileInps">#REF!</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upply_demand_balance_scheme_classification">#REF!</definedName>
    <definedName name="Trk_Tol">#REF!</definedName>
    <definedName name="wrn.papersdraft">{"bal",#N/A,FALSE,"working papers";"income",#N/A,FALSE,"working papers"}</definedName>
    <definedName name="wrn.wpapers.">{"bal",#N/A,FALSE,"working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0" i="41" l="1"/>
  <c r="V40" i="41"/>
  <c r="W40" i="41"/>
  <c r="U41" i="41"/>
  <c r="V41" i="41"/>
  <c r="W41" i="41"/>
  <c r="U42" i="41"/>
  <c r="V42" i="41"/>
  <c r="W42" i="41"/>
  <c r="U43" i="41"/>
  <c r="V43" i="41"/>
  <c r="W43" i="41"/>
  <c r="U16" i="41"/>
  <c r="V16" i="41"/>
  <c r="W16" i="41"/>
  <c r="U17" i="41"/>
  <c r="V17" i="41"/>
  <c r="W17" i="41"/>
  <c r="U18" i="41"/>
  <c r="V18" i="41"/>
  <c r="W18" i="41"/>
  <c r="U19" i="41"/>
  <c r="V19" i="41"/>
  <c r="W19" i="41"/>
  <c r="U28" i="41"/>
  <c r="V28" i="41"/>
  <c r="W28" i="41"/>
  <c r="U29" i="41"/>
  <c r="V29" i="41"/>
  <c r="W29" i="41"/>
  <c r="U30" i="41"/>
  <c r="V30" i="41"/>
  <c r="W30" i="41"/>
  <c r="U31" i="41"/>
  <c r="V31" i="41"/>
  <c r="W31" i="41"/>
  <c r="K40" i="41"/>
  <c r="L40" i="41"/>
  <c r="M40" i="41"/>
  <c r="N40" i="41"/>
  <c r="O40" i="41"/>
  <c r="P40" i="41"/>
  <c r="Q40" i="41"/>
  <c r="R40" i="41"/>
  <c r="S40" i="41"/>
  <c r="T40" i="41"/>
  <c r="K41" i="41"/>
  <c r="L41" i="41"/>
  <c r="M41" i="41"/>
  <c r="N41" i="41"/>
  <c r="O41" i="41"/>
  <c r="P41" i="41"/>
  <c r="Q41" i="41"/>
  <c r="R41" i="41"/>
  <c r="S41" i="41"/>
  <c r="T41" i="41"/>
  <c r="K42" i="41"/>
  <c r="L42" i="41"/>
  <c r="M42" i="41"/>
  <c r="N42" i="41"/>
  <c r="O42" i="41"/>
  <c r="P42" i="41"/>
  <c r="Q42" i="41"/>
  <c r="R42" i="41"/>
  <c r="S42" i="41"/>
  <c r="T42" i="41"/>
  <c r="K43" i="41"/>
  <c r="L43" i="41"/>
  <c r="M43" i="41"/>
  <c r="N43" i="41"/>
  <c r="O43" i="41"/>
  <c r="P43" i="41"/>
  <c r="Q43" i="41"/>
  <c r="R43" i="41"/>
  <c r="S43" i="41"/>
  <c r="T43" i="41"/>
  <c r="K28" i="41"/>
  <c r="L28" i="41"/>
  <c r="M28" i="41"/>
  <c r="N28" i="41"/>
  <c r="O28" i="41"/>
  <c r="P28" i="41"/>
  <c r="Q28" i="41"/>
  <c r="R28" i="41"/>
  <c r="S28" i="41"/>
  <c r="T28" i="41"/>
  <c r="K29" i="41"/>
  <c r="L29" i="41"/>
  <c r="M29" i="41"/>
  <c r="N29" i="41"/>
  <c r="O29" i="41"/>
  <c r="P29" i="41"/>
  <c r="Q29" i="41"/>
  <c r="R29" i="41"/>
  <c r="S29" i="41"/>
  <c r="T29" i="41"/>
  <c r="K30" i="41"/>
  <c r="L30" i="41"/>
  <c r="M30" i="41"/>
  <c r="N30" i="41"/>
  <c r="O30" i="41"/>
  <c r="P30" i="41"/>
  <c r="Q30" i="41"/>
  <c r="R30" i="41"/>
  <c r="S30" i="41"/>
  <c r="T30" i="41"/>
  <c r="K31" i="41"/>
  <c r="L31" i="41"/>
  <c r="M31" i="41"/>
  <c r="N31" i="41"/>
  <c r="O31" i="41"/>
  <c r="P31" i="41"/>
  <c r="Q31" i="41"/>
  <c r="R31" i="41"/>
  <c r="S31" i="41"/>
  <c r="T31" i="41"/>
  <c r="K16" i="41"/>
  <c r="L16" i="41"/>
  <c r="M16" i="41"/>
  <c r="N16" i="41"/>
  <c r="O16" i="41"/>
  <c r="P16" i="41"/>
  <c r="Q16" i="41"/>
  <c r="R16" i="41"/>
  <c r="S16" i="41"/>
  <c r="T16" i="41"/>
  <c r="K17" i="41"/>
  <c r="L17" i="41"/>
  <c r="M17" i="41"/>
  <c r="N17" i="41"/>
  <c r="O17" i="41"/>
  <c r="P17" i="41"/>
  <c r="Q17" i="41"/>
  <c r="R17" i="41"/>
  <c r="S17" i="41"/>
  <c r="T17" i="41"/>
  <c r="K18" i="41"/>
  <c r="L18" i="41"/>
  <c r="M18" i="41"/>
  <c r="N18" i="41"/>
  <c r="O18" i="41"/>
  <c r="P18" i="41"/>
  <c r="Q18" i="41"/>
  <c r="R18" i="41"/>
  <c r="S18" i="41"/>
  <c r="T18" i="41"/>
  <c r="K19" i="41"/>
  <c r="L19" i="41"/>
  <c r="M19" i="41"/>
  <c r="N19" i="41"/>
  <c r="O19" i="41"/>
  <c r="P19" i="41"/>
  <c r="Q19" i="41"/>
  <c r="R19" i="41"/>
  <c r="S19" i="41"/>
  <c r="T19" i="41"/>
  <c r="K32" i="41"/>
  <c r="L32" i="41"/>
  <c r="M32" i="41"/>
  <c r="N32" i="41"/>
  <c r="O32" i="41"/>
  <c r="P32" i="41"/>
  <c r="Q32" i="41"/>
  <c r="R32" i="41"/>
  <c r="S32" i="41"/>
  <c r="T32" i="41"/>
  <c r="K33" i="41"/>
  <c r="L33" i="41"/>
  <c r="M33" i="41"/>
  <c r="N33" i="41"/>
  <c r="O33" i="41"/>
  <c r="P33" i="41"/>
  <c r="Q33" i="41"/>
  <c r="R33" i="41"/>
  <c r="S33" i="41"/>
  <c r="T33" i="41"/>
  <c r="K20" i="41"/>
  <c r="L20" i="41"/>
  <c r="M20" i="41"/>
  <c r="N20" i="41"/>
  <c r="O20" i="41"/>
  <c r="P20" i="41"/>
  <c r="Q20" i="41"/>
  <c r="R20" i="41"/>
  <c r="S20" i="41"/>
  <c r="T20" i="41"/>
  <c r="K21" i="41"/>
  <c r="L21" i="41"/>
  <c r="M21" i="41"/>
  <c r="N21" i="41"/>
  <c r="O21" i="41"/>
  <c r="P21" i="41"/>
  <c r="Q21" i="41"/>
  <c r="R21" i="41"/>
  <c r="S21" i="41"/>
  <c r="T21" i="41"/>
  <c r="F158" i="38" l="1"/>
  <c r="G158" i="38"/>
  <c r="H158" i="38"/>
  <c r="I158" i="38"/>
  <c r="J158" i="38"/>
  <c r="K158" i="38"/>
  <c r="L158" i="38"/>
  <c r="M158" i="38"/>
  <c r="N158" i="38"/>
  <c r="O158" i="38"/>
  <c r="P158" i="38"/>
  <c r="Q158" i="38"/>
  <c r="R158" i="38"/>
  <c r="S158" i="38"/>
  <c r="T158" i="38"/>
  <c r="U158" i="38"/>
  <c r="V158" i="38"/>
  <c r="W158" i="38"/>
  <c r="X158" i="38"/>
  <c r="Y158" i="38"/>
  <c r="Z158" i="38"/>
  <c r="AA158" i="38"/>
  <c r="AB158" i="38"/>
  <c r="AC158" i="38"/>
  <c r="F115" i="38"/>
  <c r="G115" i="38"/>
  <c r="H115" i="38"/>
  <c r="I115" i="38"/>
  <c r="J115" i="38"/>
  <c r="K115" i="38"/>
  <c r="L115" i="38"/>
  <c r="M115" i="38"/>
  <c r="N115" i="38"/>
  <c r="O115" i="38"/>
  <c r="P115" i="38"/>
  <c r="Q115" i="38"/>
  <c r="R115" i="38"/>
  <c r="S115" i="38"/>
  <c r="T115" i="38"/>
  <c r="U115" i="38"/>
  <c r="V115" i="38"/>
  <c r="W115" i="38"/>
  <c r="X115" i="38"/>
  <c r="Y115" i="38"/>
  <c r="Z115" i="38"/>
  <c r="AA115" i="38"/>
  <c r="AB115" i="38"/>
  <c r="AC115" i="38"/>
  <c r="F72" i="38"/>
  <c r="G72" i="38"/>
  <c r="H72" i="38"/>
  <c r="I72" i="38"/>
  <c r="J72" i="38"/>
  <c r="K72" i="38"/>
  <c r="L72" i="38"/>
  <c r="M72" i="38"/>
  <c r="N72" i="38"/>
  <c r="O72" i="38"/>
  <c r="P72" i="38"/>
  <c r="Q72" i="38"/>
  <c r="R72" i="38"/>
  <c r="S72" i="38"/>
  <c r="T72" i="38"/>
  <c r="U72" i="38"/>
  <c r="V72" i="38"/>
  <c r="W72" i="38"/>
  <c r="X72" i="38"/>
  <c r="Y72" i="38"/>
  <c r="Z72" i="38"/>
  <c r="AA72" i="38"/>
  <c r="AB72" i="38"/>
  <c r="AC72" i="38"/>
  <c r="F77" i="38"/>
  <c r="G77" i="38"/>
  <c r="H77" i="38"/>
  <c r="I77" i="38"/>
  <c r="J77" i="38"/>
  <c r="K77" i="38"/>
  <c r="L77" i="38"/>
  <c r="M77" i="38"/>
  <c r="N77" i="38"/>
  <c r="O77" i="38"/>
  <c r="P77" i="38"/>
  <c r="Q77" i="38"/>
  <c r="R77" i="38"/>
  <c r="S77" i="38"/>
  <c r="T77" i="38"/>
  <c r="U77" i="38"/>
  <c r="V77" i="38"/>
  <c r="W77" i="38"/>
  <c r="X77" i="38"/>
  <c r="Y77" i="38"/>
  <c r="Z77" i="38"/>
  <c r="AA77" i="38"/>
  <c r="AB77" i="38"/>
  <c r="AC77" i="38"/>
  <c r="F59" i="38"/>
  <c r="G59" i="38"/>
  <c r="H59" i="38"/>
  <c r="I59" i="38"/>
  <c r="J59" i="38"/>
  <c r="K59" i="38"/>
  <c r="L59" i="38"/>
  <c r="M59" i="38"/>
  <c r="N59" i="38"/>
  <c r="O59" i="38"/>
  <c r="P59" i="38"/>
  <c r="Q59" i="38"/>
  <c r="R59" i="38"/>
  <c r="S59" i="38"/>
  <c r="T59" i="38"/>
  <c r="U59" i="38"/>
  <c r="V59" i="38"/>
  <c r="W59" i="38"/>
  <c r="X59" i="38"/>
  <c r="Y59" i="38"/>
  <c r="Z59" i="38"/>
  <c r="AA59" i="38"/>
  <c r="AB59" i="38"/>
  <c r="AC59" i="38"/>
  <c r="F60" i="38"/>
  <c r="G60" i="38"/>
  <c r="H60" i="38"/>
  <c r="I60" i="38"/>
  <c r="J60" i="38"/>
  <c r="K60" i="38"/>
  <c r="L60" i="38"/>
  <c r="M60" i="38"/>
  <c r="N60" i="38"/>
  <c r="O60" i="38"/>
  <c r="P60" i="38"/>
  <c r="Q60" i="38"/>
  <c r="R60" i="38"/>
  <c r="S60" i="38"/>
  <c r="T60" i="38"/>
  <c r="U60" i="38"/>
  <c r="V60" i="38"/>
  <c r="W60" i="38"/>
  <c r="X60" i="38"/>
  <c r="Y60" i="38"/>
  <c r="Z60" i="38"/>
  <c r="AA60" i="38"/>
  <c r="AB60" i="38"/>
  <c r="AC60" i="38"/>
  <c r="F29" i="38"/>
  <c r="G29" i="38"/>
  <c r="H29" i="38"/>
  <c r="I29" i="38"/>
  <c r="J29" i="38"/>
  <c r="K29" i="38"/>
  <c r="L29" i="38"/>
  <c r="M29" i="38"/>
  <c r="N29" i="38"/>
  <c r="O29" i="38"/>
  <c r="P29" i="38"/>
  <c r="Q29" i="38"/>
  <c r="R29" i="38"/>
  <c r="S29" i="38"/>
  <c r="T29" i="38"/>
  <c r="U29" i="38"/>
  <c r="V29" i="38"/>
  <c r="W29" i="38"/>
  <c r="X29" i="38"/>
  <c r="Y29" i="38"/>
  <c r="Z29" i="38"/>
  <c r="AA29" i="38"/>
  <c r="AB29" i="38"/>
  <c r="AC29" i="38"/>
  <c r="B1" i="24" l="1"/>
  <c r="B1" i="23"/>
  <c r="B1" i="22"/>
  <c r="B1" i="21"/>
  <c r="B1" i="20"/>
  <c r="B1" i="6"/>
  <c r="B1" i="5"/>
  <c r="B1" i="4"/>
  <c r="B1" i="2"/>
  <c r="B3" i="41" s="1"/>
  <c r="AC146" i="24" l="1"/>
  <c r="AB146" i="24"/>
  <c r="AA146" i="24"/>
  <c r="Z146" i="24"/>
  <c r="Y146" i="24"/>
  <c r="X146" i="24"/>
  <c r="W146" i="24"/>
  <c r="V146" i="24"/>
  <c r="U146" i="24"/>
  <c r="T146" i="24"/>
  <c r="S146" i="24"/>
  <c r="R146" i="24"/>
  <c r="Q146" i="24"/>
  <c r="P146" i="24"/>
  <c r="O146" i="24"/>
  <c r="N146" i="24"/>
  <c r="M146" i="24"/>
  <c r="L146" i="24"/>
  <c r="K146" i="24"/>
  <c r="J146" i="24"/>
  <c r="I146" i="24"/>
  <c r="H146" i="24"/>
  <c r="G146" i="24"/>
  <c r="F146" i="24"/>
  <c r="E146" i="24"/>
  <c r="AC103" i="24"/>
  <c r="AB103" i="24"/>
  <c r="AA103" i="24"/>
  <c r="Z103" i="24"/>
  <c r="Y103" i="24"/>
  <c r="X103" i="24"/>
  <c r="W103" i="24"/>
  <c r="V103" i="24"/>
  <c r="U103" i="24"/>
  <c r="T103" i="24"/>
  <c r="S103" i="24"/>
  <c r="R103" i="24"/>
  <c r="Q103" i="24"/>
  <c r="P103" i="24"/>
  <c r="O103" i="24"/>
  <c r="N103" i="24"/>
  <c r="M103" i="24"/>
  <c r="L103" i="24"/>
  <c r="K103" i="24"/>
  <c r="J103" i="24"/>
  <c r="I103" i="24"/>
  <c r="H103" i="24"/>
  <c r="G103" i="24"/>
  <c r="F103" i="24"/>
  <c r="E103" i="24"/>
  <c r="AC60" i="24"/>
  <c r="AB60" i="24"/>
  <c r="AA60" i="24"/>
  <c r="Z60" i="24"/>
  <c r="Y60" i="24"/>
  <c r="X60" i="24"/>
  <c r="W60" i="24"/>
  <c r="V60" i="24"/>
  <c r="U60" i="24"/>
  <c r="T60" i="24"/>
  <c r="S60" i="24"/>
  <c r="R60" i="24"/>
  <c r="Q60" i="24"/>
  <c r="P60" i="24"/>
  <c r="O60" i="24"/>
  <c r="N60" i="24"/>
  <c r="M60" i="24"/>
  <c r="L60" i="24"/>
  <c r="K60" i="24"/>
  <c r="J60" i="24"/>
  <c r="I60" i="24"/>
  <c r="H60" i="24"/>
  <c r="G60" i="24"/>
  <c r="F60" i="24"/>
  <c r="E60" i="24"/>
  <c r="AC17" i="24"/>
  <c r="AB17" i="24"/>
  <c r="AA17" i="24"/>
  <c r="Z17" i="24"/>
  <c r="Y17" i="24"/>
  <c r="X17" i="24"/>
  <c r="W17" i="24"/>
  <c r="V17" i="24"/>
  <c r="U17" i="24"/>
  <c r="T17" i="24"/>
  <c r="S17" i="24"/>
  <c r="R17" i="24"/>
  <c r="Q17" i="24"/>
  <c r="P17" i="24"/>
  <c r="O17" i="24"/>
  <c r="N17" i="24"/>
  <c r="M17" i="24"/>
  <c r="L17" i="24"/>
  <c r="K17" i="24"/>
  <c r="J17" i="24"/>
  <c r="I17" i="24"/>
  <c r="H17" i="24"/>
  <c r="G17" i="24"/>
  <c r="F17" i="24"/>
  <c r="E17" i="24"/>
  <c r="AC146" i="23"/>
  <c r="AB146" i="23"/>
  <c r="AA146" i="23"/>
  <c r="Z146" i="23"/>
  <c r="Y146" i="23"/>
  <c r="X146" i="23"/>
  <c r="W146" i="23"/>
  <c r="V146" i="23"/>
  <c r="U146" i="23"/>
  <c r="T146" i="23"/>
  <c r="S146" i="23"/>
  <c r="R146" i="23"/>
  <c r="Q146" i="23"/>
  <c r="P146" i="23"/>
  <c r="O146" i="23"/>
  <c r="N146" i="23"/>
  <c r="M146" i="23"/>
  <c r="L146" i="23"/>
  <c r="K146" i="23"/>
  <c r="J146" i="23"/>
  <c r="I146" i="23"/>
  <c r="H146" i="23"/>
  <c r="G146" i="23"/>
  <c r="F146" i="23"/>
  <c r="E146" i="23"/>
  <c r="AC103" i="23"/>
  <c r="AB103" i="23"/>
  <c r="AA103" i="23"/>
  <c r="Z103" i="23"/>
  <c r="Y103" i="23"/>
  <c r="X103" i="23"/>
  <c r="W103" i="23"/>
  <c r="V103" i="23"/>
  <c r="U103" i="23"/>
  <c r="T103" i="23"/>
  <c r="S103" i="23"/>
  <c r="R103" i="23"/>
  <c r="Q103" i="23"/>
  <c r="P103" i="23"/>
  <c r="O103" i="23"/>
  <c r="N103" i="23"/>
  <c r="M103" i="23"/>
  <c r="L103" i="23"/>
  <c r="K103" i="23"/>
  <c r="J103" i="23"/>
  <c r="I103" i="23"/>
  <c r="H103" i="23"/>
  <c r="G103" i="23"/>
  <c r="F103" i="23"/>
  <c r="E103" i="23"/>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AC17" i="23"/>
  <c r="AB17" i="23"/>
  <c r="AA17" i="23"/>
  <c r="Z17" i="23"/>
  <c r="Y17" i="23"/>
  <c r="X17" i="23"/>
  <c r="W17" i="23"/>
  <c r="V17" i="23"/>
  <c r="U17" i="23"/>
  <c r="T17" i="23"/>
  <c r="S17" i="23"/>
  <c r="R17" i="23"/>
  <c r="Q17" i="23"/>
  <c r="P17" i="23"/>
  <c r="O17" i="23"/>
  <c r="N17" i="23"/>
  <c r="M17" i="23"/>
  <c r="L17" i="23"/>
  <c r="K17" i="23"/>
  <c r="J17" i="23"/>
  <c r="I17" i="23"/>
  <c r="H17" i="23"/>
  <c r="G17" i="23"/>
  <c r="F17" i="23"/>
  <c r="E17" i="23"/>
  <c r="AC146" i="22"/>
  <c r="AB146" i="22"/>
  <c r="AA146" i="22"/>
  <c r="Z146" i="22"/>
  <c r="Y146" i="22"/>
  <c r="X146" i="22"/>
  <c r="W146" i="22"/>
  <c r="V146" i="22"/>
  <c r="U146" i="22"/>
  <c r="T146" i="22"/>
  <c r="S146" i="22"/>
  <c r="R146" i="22"/>
  <c r="Q146" i="22"/>
  <c r="P146" i="22"/>
  <c r="O146" i="22"/>
  <c r="N146" i="22"/>
  <c r="M146" i="22"/>
  <c r="L146" i="22"/>
  <c r="K146" i="22"/>
  <c r="J146" i="22"/>
  <c r="I146" i="22"/>
  <c r="H146" i="22"/>
  <c r="G146" i="22"/>
  <c r="F146" i="22"/>
  <c r="E146" i="22"/>
  <c r="AC103" i="22"/>
  <c r="AB103" i="22"/>
  <c r="AA103" i="22"/>
  <c r="Z103" i="22"/>
  <c r="Y103" i="22"/>
  <c r="X103" i="22"/>
  <c r="W103" i="22"/>
  <c r="V103" i="22"/>
  <c r="U103" i="22"/>
  <c r="T103" i="22"/>
  <c r="S103" i="22"/>
  <c r="R103" i="22"/>
  <c r="Q103" i="22"/>
  <c r="P103" i="22"/>
  <c r="O103" i="22"/>
  <c r="N103" i="22"/>
  <c r="M103" i="22"/>
  <c r="L103" i="22"/>
  <c r="K103" i="22"/>
  <c r="J103" i="22"/>
  <c r="I103" i="22"/>
  <c r="H103" i="22"/>
  <c r="G103" i="22"/>
  <c r="F103" i="22"/>
  <c r="E103" i="22"/>
  <c r="AC60" i="22"/>
  <c r="AB60" i="22"/>
  <c r="AA60" i="22"/>
  <c r="Z60" i="22"/>
  <c r="Y60" i="22"/>
  <c r="X60" i="22"/>
  <c r="W60" i="22"/>
  <c r="V60" i="22"/>
  <c r="U60" i="22"/>
  <c r="T60" i="22"/>
  <c r="S60" i="22"/>
  <c r="R60" i="22"/>
  <c r="Q60" i="22"/>
  <c r="P60" i="22"/>
  <c r="O60" i="22"/>
  <c r="N60" i="22"/>
  <c r="M60" i="22"/>
  <c r="L60" i="22"/>
  <c r="K60" i="22"/>
  <c r="J60" i="22"/>
  <c r="I60" i="22"/>
  <c r="H60" i="22"/>
  <c r="G60" i="22"/>
  <c r="F60" i="22"/>
  <c r="E60"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AC146" i="21"/>
  <c r="AB146" i="21"/>
  <c r="AA146" i="21"/>
  <c r="Z146" i="21"/>
  <c r="Y146" i="21"/>
  <c r="X146" i="21"/>
  <c r="W146" i="21"/>
  <c r="V146" i="21"/>
  <c r="U146" i="21"/>
  <c r="T146" i="21"/>
  <c r="S146" i="21"/>
  <c r="R146" i="21"/>
  <c r="Q146" i="21"/>
  <c r="P146" i="21"/>
  <c r="O146" i="21"/>
  <c r="N146" i="21"/>
  <c r="M146" i="21"/>
  <c r="L146" i="21"/>
  <c r="K146" i="21"/>
  <c r="J146" i="21"/>
  <c r="I146" i="21"/>
  <c r="H146" i="21"/>
  <c r="G146" i="21"/>
  <c r="F146" i="21"/>
  <c r="E146" i="21"/>
  <c r="AC103" i="21"/>
  <c r="AB103" i="21"/>
  <c r="AA103" i="21"/>
  <c r="Z103" i="21"/>
  <c r="Y103" i="21"/>
  <c r="X103" i="21"/>
  <c r="W103" i="21"/>
  <c r="V103" i="21"/>
  <c r="U103" i="21"/>
  <c r="T103" i="21"/>
  <c r="S103" i="21"/>
  <c r="R103" i="21"/>
  <c r="Q103" i="21"/>
  <c r="P103" i="21"/>
  <c r="O103" i="21"/>
  <c r="N103" i="21"/>
  <c r="M103" i="21"/>
  <c r="L103" i="21"/>
  <c r="K103" i="21"/>
  <c r="J103" i="21"/>
  <c r="I103" i="21"/>
  <c r="H103" i="21"/>
  <c r="G103" i="21"/>
  <c r="F103" i="21"/>
  <c r="E103" i="21"/>
  <c r="AC60" i="21"/>
  <c r="AB60" i="21"/>
  <c r="AA60" i="21"/>
  <c r="Z60" i="21"/>
  <c r="Y60" i="21"/>
  <c r="X60" i="21"/>
  <c r="W60" i="21"/>
  <c r="V60" i="21"/>
  <c r="U60" i="21"/>
  <c r="T60" i="21"/>
  <c r="S60" i="21"/>
  <c r="R60" i="21"/>
  <c r="Q60" i="21"/>
  <c r="P60" i="21"/>
  <c r="O60" i="21"/>
  <c r="N60" i="21"/>
  <c r="M60" i="21"/>
  <c r="L60" i="21"/>
  <c r="K60" i="21"/>
  <c r="J60" i="21"/>
  <c r="I60" i="21"/>
  <c r="H60" i="21"/>
  <c r="G60" i="21"/>
  <c r="F60" i="21"/>
  <c r="E60" i="21"/>
  <c r="AC17" i="21"/>
  <c r="AB17" i="21"/>
  <c r="AA17" i="21"/>
  <c r="Z17" i="21"/>
  <c r="Y17" i="21"/>
  <c r="X17" i="21"/>
  <c r="W17" i="21"/>
  <c r="V17" i="21"/>
  <c r="U17" i="21"/>
  <c r="T17" i="21"/>
  <c r="S17" i="21"/>
  <c r="R17" i="21"/>
  <c r="Q17" i="21"/>
  <c r="P17" i="21"/>
  <c r="O17" i="21"/>
  <c r="N17" i="21"/>
  <c r="M17" i="21"/>
  <c r="L17" i="21"/>
  <c r="K17" i="21"/>
  <c r="J17" i="21"/>
  <c r="I17" i="21"/>
  <c r="H17" i="21"/>
  <c r="G17" i="21"/>
  <c r="F17" i="21"/>
  <c r="E17" i="21"/>
  <c r="AC146" i="20"/>
  <c r="AB146" i="20"/>
  <c r="AA146" i="20"/>
  <c r="Z146" i="20"/>
  <c r="Y146" i="20"/>
  <c r="X146" i="20"/>
  <c r="W146" i="20"/>
  <c r="V146" i="20"/>
  <c r="U146" i="20"/>
  <c r="T146" i="20"/>
  <c r="S146" i="20"/>
  <c r="R146" i="20"/>
  <c r="Q146" i="20"/>
  <c r="P146" i="20"/>
  <c r="O146" i="20"/>
  <c r="N146" i="20"/>
  <c r="M146" i="20"/>
  <c r="L146" i="20"/>
  <c r="K146" i="20"/>
  <c r="J146" i="20"/>
  <c r="I146" i="20"/>
  <c r="H146" i="20"/>
  <c r="G146" i="20"/>
  <c r="F146" i="20"/>
  <c r="E146" i="20"/>
  <c r="AC103" i="20"/>
  <c r="AB103" i="20"/>
  <c r="AA103" i="20"/>
  <c r="Z103" i="20"/>
  <c r="Y103" i="20"/>
  <c r="X103" i="20"/>
  <c r="W103" i="20"/>
  <c r="V103" i="20"/>
  <c r="U103" i="20"/>
  <c r="T103" i="20"/>
  <c r="S103" i="20"/>
  <c r="R103" i="20"/>
  <c r="Q103" i="20"/>
  <c r="P103" i="20"/>
  <c r="O103" i="20"/>
  <c r="N103" i="20"/>
  <c r="M103" i="20"/>
  <c r="L103" i="20"/>
  <c r="K103" i="20"/>
  <c r="J103" i="20"/>
  <c r="I103" i="20"/>
  <c r="H103" i="20"/>
  <c r="G103" i="20"/>
  <c r="F103" i="20"/>
  <c r="E103" i="20"/>
  <c r="AC60" i="20"/>
  <c r="AB60" i="20"/>
  <c r="AA60" i="20"/>
  <c r="Z60" i="20"/>
  <c r="Y60" i="20"/>
  <c r="X60" i="20"/>
  <c r="W60" i="20"/>
  <c r="V60" i="20"/>
  <c r="U60" i="20"/>
  <c r="T60" i="20"/>
  <c r="S60" i="20"/>
  <c r="R60" i="20"/>
  <c r="Q60" i="20"/>
  <c r="P60" i="20"/>
  <c r="O60" i="20"/>
  <c r="N60" i="20"/>
  <c r="M60" i="20"/>
  <c r="L60" i="20"/>
  <c r="K60" i="20"/>
  <c r="J60" i="20"/>
  <c r="I60" i="20"/>
  <c r="H60" i="20"/>
  <c r="G60" i="20"/>
  <c r="F60" i="20"/>
  <c r="E60"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AC146" i="6"/>
  <c r="AB146" i="6"/>
  <c r="AA146" i="6"/>
  <c r="Z146" i="6"/>
  <c r="Y146" i="6"/>
  <c r="X146" i="6"/>
  <c r="W146" i="6"/>
  <c r="V146" i="6"/>
  <c r="U146" i="6"/>
  <c r="T146" i="6"/>
  <c r="S146" i="6"/>
  <c r="R146" i="6"/>
  <c r="Q146" i="6"/>
  <c r="P146" i="6"/>
  <c r="O146" i="6"/>
  <c r="N146" i="6"/>
  <c r="M146" i="6"/>
  <c r="L146" i="6"/>
  <c r="K146" i="6"/>
  <c r="J146" i="6"/>
  <c r="I146" i="6"/>
  <c r="H146" i="6"/>
  <c r="G146" i="6"/>
  <c r="F146" i="6"/>
  <c r="E146" i="6"/>
  <c r="AC103" i="6"/>
  <c r="AB103" i="6"/>
  <c r="AA103" i="6"/>
  <c r="Z103" i="6"/>
  <c r="Y103" i="6"/>
  <c r="X103" i="6"/>
  <c r="W103" i="6"/>
  <c r="V103" i="6"/>
  <c r="U103" i="6"/>
  <c r="T103" i="6"/>
  <c r="S103" i="6"/>
  <c r="R103" i="6"/>
  <c r="Q103" i="6"/>
  <c r="P103" i="6"/>
  <c r="O103" i="6"/>
  <c r="N103" i="6"/>
  <c r="M103" i="6"/>
  <c r="L103" i="6"/>
  <c r="K103" i="6"/>
  <c r="J103" i="6"/>
  <c r="I103" i="6"/>
  <c r="H103" i="6"/>
  <c r="G103" i="6"/>
  <c r="F103" i="6"/>
  <c r="E103" i="6"/>
  <c r="AC60" i="6"/>
  <c r="AB60" i="6"/>
  <c r="AA60" i="6"/>
  <c r="Z60" i="6"/>
  <c r="Y60" i="6"/>
  <c r="X60" i="6"/>
  <c r="W60" i="6"/>
  <c r="V60" i="6"/>
  <c r="U60" i="6"/>
  <c r="T60" i="6"/>
  <c r="S60" i="6"/>
  <c r="R60" i="6"/>
  <c r="Q60" i="6"/>
  <c r="P60" i="6"/>
  <c r="O60" i="6"/>
  <c r="N60" i="6"/>
  <c r="M60" i="6"/>
  <c r="L60" i="6"/>
  <c r="K60" i="6"/>
  <c r="J60" i="6"/>
  <c r="I60" i="6"/>
  <c r="H60" i="6"/>
  <c r="G60" i="6"/>
  <c r="F60" i="6"/>
  <c r="E60" i="6"/>
  <c r="AC17" i="6"/>
  <c r="AB17" i="6"/>
  <c r="AA17" i="6"/>
  <c r="Z17" i="6"/>
  <c r="Y17" i="6"/>
  <c r="X17" i="6"/>
  <c r="W17" i="6"/>
  <c r="V17" i="6"/>
  <c r="U17" i="6"/>
  <c r="T17" i="6"/>
  <c r="S17" i="6"/>
  <c r="R17" i="6"/>
  <c r="Q17" i="6"/>
  <c r="P17" i="6"/>
  <c r="O17" i="6"/>
  <c r="N17" i="6"/>
  <c r="M17" i="6"/>
  <c r="L17" i="6"/>
  <c r="K17" i="6"/>
  <c r="J17" i="6"/>
  <c r="I17" i="6"/>
  <c r="H17" i="6"/>
  <c r="G17" i="6"/>
  <c r="F17" i="6"/>
  <c r="E17" i="6"/>
  <c r="AC146" i="5"/>
  <c r="AB146" i="5"/>
  <c r="AA146" i="5"/>
  <c r="Z146" i="5"/>
  <c r="Y146" i="5"/>
  <c r="X146" i="5"/>
  <c r="W146" i="5"/>
  <c r="V146" i="5"/>
  <c r="U146" i="5"/>
  <c r="T146" i="5"/>
  <c r="S146" i="5"/>
  <c r="R146" i="5"/>
  <c r="Q146" i="5"/>
  <c r="P146" i="5"/>
  <c r="O146" i="5"/>
  <c r="N146" i="5"/>
  <c r="M146" i="5"/>
  <c r="L146" i="5"/>
  <c r="K146" i="5"/>
  <c r="J146" i="5"/>
  <c r="I146" i="5"/>
  <c r="H146" i="5"/>
  <c r="G146" i="5"/>
  <c r="F146" i="5"/>
  <c r="E146" i="5"/>
  <c r="AC103" i="5"/>
  <c r="AB103" i="5"/>
  <c r="AA103" i="5"/>
  <c r="Z103" i="5"/>
  <c r="Y103" i="5"/>
  <c r="X103" i="5"/>
  <c r="W103" i="5"/>
  <c r="V103" i="5"/>
  <c r="U103" i="5"/>
  <c r="T103" i="5"/>
  <c r="S103" i="5"/>
  <c r="R103" i="5"/>
  <c r="Q103" i="5"/>
  <c r="P103" i="5"/>
  <c r="O103" i="5"/>
  <c r="N103" i="5"/>
  <c r="M103" i="5"/>
  <c r="L103" i="5"/>
  <c r="K103" i="5"/>
  <c r="J103" i="5"/>
  <c r="I103" i="5"/>
  <c r="H103" i="5"/>
  <c r="G103" i="5"/>
  <c r="F103" i="5"/>
  <c r="E103" i="5"/>
  <c r="AC60" i="5"/>
  <c r="AB60" i="5"/>
  <c r="AA60" i="5"/>
  <c r="Z60" i="5"/>
  <c r="Y60" i="5"/>
  <c r="X60" i="5"/>
  <c r="W60" i="5"/>
  <c r="V60" i="5"/>
  <c r="U60" i="5"/>
  <c r="T60" i="5"/>
  <c r="S60" i="5"/>
  <c r="R60" i="5"/>
  <c r="Q60" i="5"/>
  <c r="P60" i="5"/>
  <c r="O60" i="5"/>
  <c r="N60" i="5"/>
  <c r="M60" i="5"/>
  <c r="L60" i="5"/>
  <c r="K60" i="5"/>
  <c r="J60" i="5"/>
  <c r="I60" i="5"/>
  <c r="H60" i="5"/>
  <c r="G60" i="5"/>
  <c r="F60" i="5"/>
  <c r="E60" i="5"/>
  <c r="AC17" i="5"/>
  <c r="AB17" i="5"/>
  <c r="AA17" i="5"/>
  <c r="Z17" i="5"/>
  <c r="Y17" i="5"/>
  <c r="X17" i="5"/>
  <c r="W17" i="5"/>
  <c r="V17" i="5"/>
  <c r="U17" i="5"/>
  <c r="T17" i="5"/>
  <c r="S17" i="5"/>
  <c r="R17" i="5"/>
  <c r="Q17" i="5"/>
  <c r="P17" i="5"/>
  <c r="O17" i="5"/>
  <c r="N17" i="5"/>
  <c r="M17" i="5"/>
  <c r="L17" i="5"/>
  <c r="K17" i="5"/>
  <c r="J17" i="5"/>
  <c r="I17" i="5"/>
  <c r="H17" i="5"/>
  <c r="G17" i="5"/>
  <c r="F17" i="5"/>
  <c r="E17" i="5"/>
  <c r="AC146" i="4"/>
  <c r="AB146" i="4"/>
  <c r="AA146" i="4"/>
  <c r="Z146" i="4"/>
  <c r="Y146" i="4"/>
  <c r="X146" i="4"/>
  <c r="W146" i="4"/>
  <c r="V146" i="4"/>
  <c r="U146" i="4"/>
  <c r="T146" i="4"/>
  <c r="S146" i="4"/>
  <c r="R146" i="4"/>
  <c r="Q146" i="4"/>
  <c r="P146" i="4"/>
  <c r="O146" i="4"/>
  <c r="N146" i="4"/>
  <c r="M146" i="4"/>
  <c r="L146" i="4"/>
  <c r="K146" i="4"/>
  <c r="J146" i="4"/>
  <c r="I146" i="4"/>
  <c r="H146" i="4"/>
  <c r="G146" i="4"/>
  <c r="F146" i="4"/>
  <c r="E146" i="4"/>
  <c r="AC103" i="4"/>
  <c r="AB103" i="4"/>
  <c r="AA103" i="4"/>
  <c r="Z103" i="4"/>
  <c r="Y103" i="4"/>
  <c r="X103" i="4"/>
  <c r="W103" i="4"/>
  <c r="V103" i="4"/>
  <c r="U103" i="4"/>
  <c r="T103" i="4"/>
  <c r="S103" i="4"/>
  <c r="R103" i="4"/>
  <c r="Q103" i="4"/>
  <c r="P103" i="4"/>
  <c r="O103" i="4"/>
  <c r="N103" i="4"/>
  <c r="M103" i="4"/>
  <c r="L103" i="4"/>
  <c r="K103" i="4"/>
  <c r="J103" i="4"/>
  <c r="I103" i="4"/>
  <c r="H103" i="4"/>
  <c r="G103" i="4"/>
  <c r="F103" i="4"/>
  <c r="E103" i="4"/>
  <c r="AC60" i="4"/>
  <c r="AB60" i="4"/>
  <c r="AA60" i="4"/>
  <c r="Z60" i="4"/>
  <c r="Y60" i="4"/>
  <c r="X60" i="4"/>
  <c r="W60" i="4"/>
  <c r="V60" i="4"/>
  <c r="U60" i="4"/>
  <c r="T60" i="4"/>
  <c r="S60" i="4"/>
  <c r="R60" i="4"/>
  <c r="Q60" i="4"/>
  <c r="P60" i="4"/>
  <c r="O60" i="4"/>
  <c r="N60" i="4"/>
  <c r="M60" i="4"/>
  <c r="L60" i="4"/>
  <c r="K60" i="4"/>
  <c r="J60" i="4"/>
  <c r="I60" i="4"/>
  <c r="H60" i="4"/>
  <c r="G60" i="4"/>
  <c r="F60" i="4"/>
  <c r="E60" i="4"/>
  <c r="AC17" i="4"/>
  <c r="AB17" i="4"/>
  <c r="AA17" i="4"/>
  <c r="Z17" i="4"/>
  <c r="Y17" i="4"/>
  <c r="X17" i="4"/>
  <c r="W17" i="4"/>
  <c r="V17" i="4"/>
  <c r="U17" i="4"/>
  <c r="T17" i="4"/>
  <c r="S17" i="4"/>
  <c r="R17" i="4"/>
  <c r="Q17" i="4"/>
  <c r="P17" i="4"/>
  <c r="O17" i="4"/>
  <c r="N17" i="4"/>
  <c r="M17" i="4"/>
  <c r="L17" i="4"/>
  <c r="K17" i="4"/>
  <c r="J17" i="4"/>
  <c r="I17" i="4"/>
  <c r="H17" i="4"/>
  <c r="G17" i="4"/>
  <c r="F17" i="4"/>
  <c r="E17" i="4"/>
  <c r="AC146" i="2"/>
  <c r="AB146" i="2"/>
  <c r="AA146" i="2"/>
  <c r="Z146" i="2"/>
  <c r="Y146" i="2"/>
  <c r="X146" i="2"/>
  <c r="W146" i="2"/>
  <c r="V146" i="2"/>
  <c r="U146" i="2"/>
  <c r="T146" i="2"/>
  <c r="S146" i="2"/>
  <c r="R146" i="2"/>
  <c r="Q146" i="2"/>
  <c r="P146" i="2"/>
  <c r="O146" i="2"/>
  <c r="N146" i="2"/>
  <c r="M146" i="2"/>
  <c r="L146" i="2"/>
  <c r="K146" i="2"/>
  <c r="J146" i="2"/>
  <c r="I146" i="2"/>
  <c r="H146" i="2"/>
  <c r="G146" i="2"/>
  <c r="F146" i="2"/>
  <c r="E146" i="2"/>
  <c r="AC103" i="2"/>
  <c r="AB103" i="2"/>
  <c r="AA103" i="2"/>
  <c r="Z103" i="2"/>
  <c r="Y103" i="2"/>
  <c r="X103" i="2"/>
  <c r="W103" i="2"/>
  <c r="V103" i="2"/>
  <c r="U103" i="2"/>
  <c r="T103" i="2"/>
  <c r="S103" i="2"/>
  <c r="R103" i="2"/>
  <c r="Q103" i="2"/>
  <c r="P103" i="2"/>
  <c r="O103" i="2"/>
  <c r="N103" i="2"/>
  <c r="M103" i="2"/>
  <c r="L103" i="2"/>
  <c r="K103" i="2"/>
  <c r="J103" i="2"/>
  <c r="I103" i="2"/>
  <c r="H103" i="2"/>
  <c r="G103" i="2"/>
  <c r="F103" i="2"/>
  <c r="E103" i="2"/>
  <c r="AC60" i="2"/>
  <c r="AB60" i="2"/>
  <c r="AA60" i="2"/>
  <c r="Z60" i="2"/>
  <c r="Y60" i="2"/>
  <c r="X60" i="2"/>
  <c r="W60" i="2"/>
  <c r="V60" i="2"/>
  <c r="U60" i="2"/>
  <c r="T60" i="2"/>
  <c r="S60" i="2"/>
  <c r="R60" i="2"/>
  <c r="Q60" i="2"/>
  <c r="P60" i="2"/>
  <c r="O60" i="2"/>
  <c r="N60" i="2"/>
  <c r="M60" i="2"/>
  <c r="L60" i="2"/>
  <c r="K60" i="2"/>
  <c r="J60" i="2"/>
  <c r="I60" i="2"/>
  <c r="H60" i="2"/>
  <c r="G60" i="2"/>
  <c r="F60" i="2"/>
  <c r="E60" i="2"/>
  <c r="AC17" i="2"/>
  <c r="AB17" i="2"/>
  <c r="AA17" i="2"/>
  <c r="Z17" i="2"/>
  <c r="Y17" i="2"/>
  <c r="X17" i="2"/>
  <c r="W17" i="2"/>
  <c r="V17" i="2"/>
  <c r="U17" i="2"/>
  <c r="T17" i="2"/>
  <c r="S17" i="2"/>
  <c r="R17" i="2"/>
  <c r="Q17" i="2"/>
  <c r="P17" i="2"/>
  <c r="O17" i="2"/>
  <c r="N17" i="2"/>
  <c r="M17" i="2"/>
  <c r="L17" i="2"/>
  <c r="K17" i="2"/>
  <c r="J17" i="2"/>
  <c r="I17" i="2"/>
  <c r="H17" i="2"/>
  <c r="G17" i="2"/>
  <c r="F17" i="2"/>
  <c r="E17" i="2"/>
  <c r="E145" i="24" l="1"/>
  <c r="E102" i="24"/>
  <c r="E59" i="24"/>
  <c r="E16" i="24"/>
  <c r="E145" i="23"/>
  <c r="E102" i="23"/>
  <c r="E59" i="23"/>
  <c r="E16" i="23"/>
  <c r="E145" i="22"/>
  <c r="E102" i="22"/>
  <c r="E59" i="22"/>
  <c r="E16" i="22"/>
  <c r="E145" i="21"/>
  <c r="E102" i="21"/>
  <c r="E59" i="21"/>
  <c r="E16" i="21"/>
  <c r="E145" i="20"/>
  <c r="E102" i="20"/>
  <c r="E59" i="20"/>
  <c r="E16" i="20"/>
  <c r="E145" i="6"/>
  <c r="E102" i="6"/>
  <c r="E59" i="6"/>
  <c r="E40" i="6"/>
  <c r="E34" i="6"/>
  <c r="E29" i="6"/>
  <c r="E16" i="6"/>
  <c r="E163" i="5"/>
  <c r="E158" i="5"/>
  <c r="E145" i="5"/>
  <c r="E126" i="5"/>
  <c r="E120" i="5"/>
  <c r="E115" i="5"/>
  <c r="E102" i="5"/>
  <c r="E83" i="5"/>
  <c r="E77" i="5"/>
  <c r="E72" i="5"/>
  <c r="E59" i="5"/>
  <c r="E34" i="5"/>
  <c r="E29" i="5"/>
  <c r="E16" i="5"/>
  <c r="E169" i="4"/>
  <c r="E163" i="4"/>
  <c r="E158" i="4"/>
  <c r="E145" i="4"/>
  <c r="E126" i="4"/>
  <c r="E120" i="4"/>
  <c r="E115" i="4"/>
  <c r="E102" i="4"/>
  <c r="E83" i="4"/>
  <c r="E77" i="4"/>
  <c r="E72" i="4"/>
  <c r="E59" i="4"/>
  <c r="E34" i="4"/>
  <c r="E29" i="4"/>
  <c r="E16" i="4"/>
  <c r="E169" i="2"/>
  <c r="E163" i="2"/>
  <c r="E158" i="2"/>
  <c r="E145" i="2"/>
  <c r="E120" i="2"/>
  <c r="E115" i="2"/>
  <c r="E102" i="2"/>
  <c r="E83" i="2"/>
  <c r="E77" i="2"/>
  <c r="E72" i="2"/>
  <c r="E59" i="2"/>
  <c r="E34" i="2"/>
  <c r="E29" i="2"/>
  <c r="E16" i="2"/>
  <c r="E169" i="38"/>
  <c r="E163" i="38"/>
  <c r="E158" i="38"/>
  <c r="E146" i="38"/>
  <c r="E145" i="38"/>
  <c r="E126" i="38"/>
  <c r="E120" i="38"/>
  <c r="E115" i="38"/>
  <c r="E103" i="38"/>
  <c r="E102" i="38"/>
  <c r="E77" i="38"/>
  <c r="E72" i="38"/>
  <c r="E60" i="38"/>
  <c r="E59" i="38"/>
  <c r="E40" i="38"/>
  <c r="E34" i="38"/>
  <c r="E29" i="38"/>
  <c r="E17" i="38"/>
  <c r="E16" i="38"/>
  <c r="AC169" i="38"/>
  <c r="AB169" i="38"/>
  <c r="AA169" i="38"/>
  <c r="Z169" i="38"/>
  <c r="Y169" i="38"/>
  <c r="X169" i="38"/>
  <c r="W169" i="38"/>
  <c r="V169" i="38"/>
  <c r="U169" i="38"/>
  <c r="T169" i="38"/>
  <c r="S169" i="38"/>
  <c r="R169" i="38"/>
  <c r="Q169" i="38"/>
  <c r="P169" i="38"/>
  <c r="O169" i="38"/>
  <c r="N169" i="38"/>
  <c r="M169" i="38"/>
  <c r="L169" i="38"/>
  <c r="K169" i="38"/>
  <c r="J169" i="38"/>
  <c r="I169" i="38"/>
  <c r="H169" i="38"/>
  <c r="G169" i="38"/>
  <c r="F169" i="38"/>
  <c r="AC163" i="38"/>
  <c r="AB163" i="38"/>
  <c r="AA163" i="38"/>
  <c r="Z163" i="38"/>
  <c r="Y163" i="38"/>
  <c r="X163" i="38"/>
  <c r="W163" i="38"/>
  <c r="V163" i="38"/>
  <c r="U163" i="38"/>
  <c r="T163" i="38"/>
  <c r="S163" i="38"/>
  <c r="R163" i="38"/>
  <c r="Q163" i="38"/>
  <c r="P163" i="38"/>
  <c r="O163" i="38"/>
  <c r="N163" i="38"/>
  <c r="M163" i="38"/>
  <c r="L163" i="38"/>
  <c r="K163" i="38"/>
  <c r="J163" i="38"/>
  <c r="I163" i="38"/>
  <c r="H163" i="38"/>
  <c r="G163" i="38"/>
  <c r="F163" i="38"/>
  <c r="AC146" i="38"/>
  <c r="AB146" i="38"/>
  <c r="AA146" i="38"/>
  <c r="Z146" i="38"/>
  <c r="Y146" i="38"/>
  <c r="X146" i="38"/>
  <c r="W146" i="38"/>
  <c r="V146" i="38"/>
  <c r="U146" i="38"/>
  <c r="T146" i="38"/>
  <c r="S146" i="38"/>
  <c r="R146" i="38"/>
  <c r="Q146" i="38"/>
  <c r="P146" i="38"/>
  <c r="O146" i="38"/>
  <c r="N146" i="38"/>
  <c r="M146" i="38"/>
  <c r="L146" i="38"/>
  <c r="K146" i="38"/>
  <c r="J146" i="38"/>
  <c r="I146" i="38"/>
  <c r="H146" i="38"/>
  <c r="G146" i="38"/>
  <c r="F146" i="38"/>
  <c r="AC145" i="38"/>
  <c r="AB145" i="38"/>
  <c r="AA145" i="38"/>
  <c r="Z145" i="38"/>
  <c r="Y145" i="38"/>
  <c r="X145" i="38"/>
  <c r="W145" i="38"/>
  <c r="V145" i="38"/>
  <c r="U145" i="38"/>
  <c r="T145" i="38"/>
  <c r="S145" i="38"/>
  <c r="R145" i="38"/>
  <c r="Q145" i="38"/>
  <c r="P145" i="38"/>
  <c r="O145" i="38"/>
  <c r="N145" i="38"/>
  <c r="M145" i="38"/>
  <c r="L145" i="38"/>
  <c r="K145" i="38"/>
  <c r="J145" i="38"/>
  <c r="I145" i="38"/>
  <c r="H145" i="38"/>
  <c r="G145" i="38"/>
  <c r="F145" i="38"/>
  <c r="AC126" i="38"/>
  <c r="AB126" i="38"/>
  <c r="AA126" i="38"/>
  <c r="Z126" i="38"/>
  <c r="Y126" i="38"/>
  <c r="X126" i="38"/>
  <c r="W126" i="38"/>
  <c r="V126" i="38"/>
  <c r="U126" i="38"/>
  <c r="T126" i="38"/>
  <c r="S126" i="38"/>
  <c r="R126" i="38"/>
  <c r="Q126" i="38"/>
  <c r="P126" i="38"/>
  <c r="O126" i="38"/>
  <c r="N126" i="38"/>
  <c r="M126" i="38"/>
  <c r="L126" i="38"/>
  <c r="K126" i="38"/>
  <c r="J126" i="38"/>
  <c r="I126" i="38"/>
  <c r="H126" i="38"/>
  <c r="G126" i="38"/>
  <c r="F126" i="38"/>
  <c r="AC120" i="38"/>
  <c r="AB120" i="38"/>
  <c r="AA120" i="38"/>
  <c r="Z120" i="38"/>
  <c r="Y120" i="38"/>
  <c r="X120" i="38"/>
  <c r="W120" i="38"/>
  <c r="V120" i="38"/>
  <c r="U120" i="38"/>
  <c r="T120" i="38"/>
  <c r="S120" i="38"/>
  <c r="R120" i="38"/>
  <c r="Q120" i="38"/>
  <c r="P120" i="38"/>
  <c r="O120" i="38"/>
  <c r="N120" i="38"/>
  <c r="M120" i="38"/>
  <c r="L120" i="38"/>
  <c r="K120" i="38"/>
  <c r="J120" i="38"/>
  <c r="I120" i="38"/>
  <c r="H120" i="38"/>
  <c r="G120" i="38"/>
  <c r="F120" i="38"/>
  <c r="AC103" i="38"/>
  <c r="AB103" i="38"/>
  <c r="AA103" i="38"/>
  <c r="Z103" i="38"/>
  <c r="Y103" i="38"/>
  <c r="X103" i="38"/>
  <c r="W103" i="38"/>
  <c r="V103" i="38"/>
  <c r="U103" i="38"/>
  <c r="T103" i="38"/>
  <c r="S103" i="38"/>
  <c r="R103" i="38"/>
  <c r="Q103" i="38"/>
  <c r="P103" i="38"/>
  <c r="O103" i="38"/>
  <c r="N103" i="38"/>
  <c r="M103" i="38"/>
  <c r="L103" i="38"/>
  <c r="K103" i="38"/>
  <c r="J103" i="38"/>
  <c r="I103" i="38"/>
  <c r="H103" i="38"/>
  <c r="G103" i="38"/>
  <c r="F103" i="38"/>
  <c r="AC102" i="38"/>
  <c r="AB102" i="38"/>
  <c r="AA102" i="38"/>
  <c r="Z102" i="38"/>
  <c r="Y102" i="38"/>
  <c r="X102" i="38"/>
  <c r="W102" i="38"/>
  <c r="V102" i="38"/>
  <c r="U102" i="38"/>
  <c r="T102" i="38"/>
  <c r="S102" i="38"/>
  <c r="R102" i="38"/>
  <c r="Q102" i="38"/>
  <c r="P102" i="38"/>
  <c r="O102" i="38"/>
  <c r="N102" i="38"/>
  <c r="M102" i="38"/>
  <c r="L102" i="38"/>
  <c r="K102" i="38"/>
  <c r="J102" i="38"/>
  <c r="I102" i="38"/>
  <c r="H102" i="38"/>
  <c r="G102" i="38"/>
  <c r="F102" i="38"/>
  <c r="AC83" i="38"/>
  <c r="AB83" i="38"/>
  <c r="AA83" i="38"/>
  <c r="Z83" i="38"/>
  <c r="Y83" i="38"/>
  <c r="X83" i="38"/>
  <c r="W83" i="38"/>
  <c r="V83" i="38"/>
  <c r="U83" i="38"/>
  <c r="T83" i="38"/>
  <c r="S83" i="38"/>
  <c r="R83" i="38"/>
  <c r="Q83" i="38"/>
  <c r="P83" i="38"/>
  <c r="O83" i="38"/>
  <c r="N83" i="38"/>
  <c r="M83" i="38"/>
  <c r="L83" i="38"/>
  <c r="K83" i="38"/>
  <c r="J83" i="38"/>
  <c r="I83" i="38"/>
  <c r="H83" i="38"/>
  <c r="G83" i="38"/>
  <c r="F83" i="38"/>
  <c r="E83" i="38"/>
  <c r="AC40" i="38"/>
  <c r="AB40" i="38"/>
  <c r="AA40" i="38"/>
  <c r="Z40" i="38"/>
  <c r="Y40" i="38"/>
  <c r="X40" i="38"/>
  <c r="W40" i="38"/>
  <c r="V40" i="38"/>
  <c r="U40" i="38"/>
  <c r="T40" i="38"/>
  <c r="S40" i="38"/>
  <c r="R40" i="38"/>
  <c r="Q40" i="38"/>
  <c r="P40" i="38"/>
  <c r="O40" i="38"/>
  <c r="N40" i="38"/>
  <c r="M40" i="38"/>
  <c r="L40" i="38"/>
  <c r="K40" i="38"/>
  <c r="J40" i="38"/>
  <c r="I40" i="38"/>
  <c r="H40" i="38"/>
  <c r="G40" i="38"/>
  <c r="F40" i="38"/>
  <c r="AC34" i="38"/>
  <c r="AB34" i="38"/>
  <c r="AA34" i="38"/>
  <c r="Z34" i="38"/>
  <c r="Y34" i="38"/>
  <c r="X34" i="38"/>
  <c r="W34" i="38"/>
  <c r="V34" i="38"/>
  <c r="U34" i="38"/>
  <c r="T34" i="38"/>
  <c r="S34" i="38"/>
  <c r="R34" i="38"/>
  <c r="Q34" i="38"/>
  <c r="P34" i="38"/>
  <c r="O34" i="38"/>
  <c r="N34" i="38"/>
  <c r="M34" i="38"/>
  <c r="L34" i="38"/>
  <c r="K34" i="38"/>
  <c r="J34" i="38"/>
  <c r="I34" i="38"/>
  <c r="H34" i="38"/>
  <c r="G34" i="38"/>
  <c r="F34" i="38"/>
  <c r="AC17" i="38"/>
  <c r="AB17" i="38"/>
  <c r="AA17" i="38"/>
  <c r="Z17" i="38"/>
  <c r="Y17" i="38"/>
  <c r="X17" i="38"/>
  <c r="W17" i="38"/>
  <c r="V17" i="38"/>
  <c r="U17" i="38"/>
  <c r="T17" i="38"/>
  <c r="S17" i="38"/>
  <c r="R17" i="38"/>
  <c r="Q17" i="38"/>
  <c r="P17" i="38"/>
  <c r="O17" i="38"/>
  <c r="N17" i="38"/>
  <c r="M17" i="38"/>
  <c r="L17" i="38"/>
  <c r="K17" i="38"/>
  <c r="J17" i="38"/>
  <c r="I17" i="38"/>
  <c r="H17" i="38"/>
  <c r="G17" i="38"/>
  <c r="F17" i="38"/>
  <c r="AC16" i="38"/>
  <c r="AB16" i="38"/>
  <c r="AA16" i="38"/>
  <c r="Z16" i="38"/>
  <c r="Y16" i="38"/>
  <c r="X16" i="38"/>
  <c r="W16" i="38"/>
  <c r="V16" i="38"/>
  <c r="U16" i="38"/>
  <c r="T16" i="38"/>
  <c r="S16" i="38"/>
  <c r="R16" i="38"/>
  <c r="Q16" i="38"/>
  <c r="P16" i="38"/>
  <c r="O16" i="38"/>
  <c r="N16" i="38"/>
  <c r="M16" i="38"/>
  <c r="L16" i="38"/>
  <c r="K16" i="38"/>
  <c r="J16" i="38"/>
  <c r="I16" i="38"/>
  <c r="H16" i="38"/>
  <c r="G16" i="38"/>
  <c r="F16" i="38"/>
  <c r="B93" i="3" l="1"/>
  <c r="AC169" i="24"/>
  <c r="AB169" i="24"/>
  <c r="AA169" i="24"/>
  <c r="Z169" i="24"/>
  <c r="Y169" i="24"/>
  <c r="X169" i="24"/>
  <c r="W169" i="24"/>
  <c r="V169" i="24"/>
  <c r="U169" i="24"/>
  <c r="T169" i="24"/>
  <c r="S169" i="24"/>
  <c r="R169" i="24"/>
  <c r="Q169" i="24"/>
  <c r="P169" i="24"/>
  <c r="O169" i="24"/>
  <c r="N169" i="24"/>
  <c r="M169" i="24"/>
  <c r="L169" i="24"/>
  <c r="K169" i="24"/>
  <c r="J169" i="24"/>
  <c r="I169" i="24"/>
  <c r="H169" i="24"/>
  <c r="G169" i="24"/>
  <c r="F169" i="24"/>
  <c r="E169" i="24"/>
  <c r="AC163" i="24"/>
  <c r="AB163" i="24"/>
  <c r="AA163" i="24"/>
  <c r="Z163" i="24"/>
  <c r="Y163" i="24"/>
  <c r="X163" i="24"/>
  <c r="W163" i="24"/>
  <c r="V163" i="24"/>
  <c r="U163" i="24"/>
  <c r="T163" i="24"/>
  <c r="S163" i="24"/>
  <c r="R163" i="24"/>
  <c r="Q163" i="24"/>
  <c r="P163" i="24"/>
  <c r="O163" i="24"/>
  <c r="N163" i="24"/>
  <c r="M163" i="24"/>
  <c r="L163" i="24"/>
  <c r="K163" i="24"/>
  <c r="J163" i="24"/>
  <c r="I163" i="24"/>
  <c r="H163" i="24"/>
  <c r="G163" i="24"/>
  <c r="F163" i="24"/>
  <c r="E163" i="24"/>
  <c r="AC158" i="24"/>
  <c r="AB158" i="24"/>
  <c r="AA158" i="24"/>
  <c r="Z158" i="24"/>
  <c r="Y158" i="24"/>
  <c r="X158" i="24"/>
  <c r="W158" i="24"/>
  <c r="V158" i="24"/>
  <c r="U158" i="24"/>
  <c r="T158" i="24"/>
  <c r="S158" i="24"/>
  <c r="R158" i="24"/>
  <c r="Q158" i="24"/>
  <c r="P158" i="24"/>
  <c r="O158" i="24"/>
  <c r="N158" i="24"/>
  <c r="M158" i="24"/>
  <c r="L158" i="24"/>
  <c r="K158" i="24"/>
  <c r="J158" i="24"/>
  <c r="I158" i="24"/>
  <c r="H158" i="24"/>
  <c r="G158" i="24"/>
  <c r="F158" i="24"/>
  <c r="E158" i="24"/>
  <c r="AC145" i="24"/>
  <c r="AB145" i="24"/>
  <c r="AA145" i="24"/>
  <c r="Z145" i="24"/>
  <c r="Y145" i="24"/>
  <c r="X145" i="24"/>
  <c r="W145" i="24"/>
  <c r="V145" i="24"/>
  <c r="U145" i="24"/>
  <c r="T145" i="24"/>
  <c r="S145" i="24"/>
  <c r="R145" i="24"/>
  <c r="Q145" i="24"/>
  <c r="P145" i="24"/>
  <c r="O145" i="24"/>
  <c r="N145" i="24"/>
  <c r="M145" i="24"/>
  <c r="L145" i="24"/>
  <c r="K145" i="24"/>
  <c r="J145" i="24"/>
  <c r="I145" i="24"/>
  <c r="H145" i="24"/>
  <c r="G145" i="24"/>
  <c r="F145" i="24"/>
  <c r="AC126" i="24"/>
  <c r="AB126" i="24"/>
  <c r="AA126" i="24"/>
  <c r="Z126" i="24"/>
  <c r="Y126" i="24"/>
  <c r="X126" i="24"/>
  <c r="W126" i="24"/>
  <c r="V126" i="24"/>
  <c r="U126" i="24"/>
  <c r="T126" i="24"/>
  <c r="S126" i="24"/>
  <c r="R126" i="24"/>
  <c r="Q126" i="24"/>
  <c r="P126" i="24"/>
  <c r="O126" i="24"/>
  <c r="N126" i="24"/>
  <c r="M126" i="24"/>
  <c r="L126" i="24"/>
  <c r="K126" i="24"/>
  <c r="J126" i="24"/>
  <c r="I126" i="24"/>
  <c r="H126" i="24"/>
  <c r="G126" i="24"/>
  <c r="F126" i="24"/>
  <c r="E126" i="24"/>
  <c r="AC120" i="24"/>
  <c r="AB120" i="24"/>
  <c r="AA120" i="24"/>
  <c r="Z120" i="24"/>
  <c r="Y120" i="24"/>
  <c r="X120" i="24"/>
  <c r="W120" i="24"/>
  <c r="V120" i="24"/>
  <c r="U120" i="24"/>
  <c r="T120" i="24"/>
  <c r="S120" i="24"/>
  <c r="R120" i="24"/>
  <c r="Q120" i="24"/>
  <c r="P120" i="24"/>
  <c r="O120" i="24"/>
  <c r="N120" i="24"/>
  <c r="M120" i="24"/>
  <c r="L120" i="24"/>
  <c r="K120" i="24"/>
  <c r="J120" i="24"/>
  <c r="I120" i="24"/>
  <c r="H120" i="24"/>
  <c r="G120" i="24"/>
  <c r="F120" i="24"/>
  <c r="E120" i="24"/>
  <c r="AC115" i="24"/>
  <c r="AB115" i="24"/>
  <c r="AA115" i="24"/>
  <c r="Z115" i="24"/>
  <c r="Y115" i="24"/>
  <c r="X115" i="24"/>
  <c r="W115" i="24"/>
  <c r="V115" i="24"/>
  <c r="U115" i="24"/>
  <c r="T115" i="24"/>
  <c r="S115" i="24"/>
  <c r="R115" i="24"/>
  <c r="Q115" i="24"/>
  <c r="P115" i="24"/>
  <c r="O115" i="24"/>
  <c r="N115" i="24"/>
  <c r="M115" i="24"/>
  <c r="L115" i="24"/>
  <c r="K115" i="24"/>
  <c r="J115" i="24"/>
  <c r="I115" i="24"/>
  <c r="H115" i="24"/>
  <c r="G115" i="24"/>
  <c r="F115" i="24"/>
  <c r="E115" i="24"/>
  <c r="AC102" i="24"/>
  <c r="AB102" i="24"/>
  <c r="AA102" i="24"/>
  <c r="Z102" i="24"/>
  <c r="Y102" i="24"/>
  <c r="X102" i="24"/>
  <c r="W102" i="24"/>
  <c r="V102" i="24"/>
  <c r="U102" i="24"/>
  <c r="T102" i="24"/>
  <c r="S102" i="24"/>
  <c r="R102" i="24"/>
  <c r="Q102" i="24"/>
  <c r="P102" i="24"/>
  <c r="O102" i="24"/>
  <c r="N102" i="24"/>
  <c r="M102" i="24"/>
  <c r="L102" i="24"/>
  <c r="K102" i="24"/>
  <c r="J102" i="24"/>
  <c r="I102" i="24"/>
  <c r="H102" i="24"/>
  <c r="G102" i="24"/>
  <c r="F102" i="24"/>
  <c r="AC83" i="24"/>
  <c r="AB83" i="24"/>
  <c r="AA83" i="24"/>
  <c r="Z83" i="24"/>
  <c r="Y83" i="24"/>
  <c r="X83" i="24"/>
  <c r="W83" i="24"/>
  <c r="V83" i="24"/>
  <c r="U83" i="24"/>
  <c r="T83" i="24"/>
  <c r="S83" i="24"/>
  <c r="R83" i="24"/>
  <c r="Q83" i="24"/>
  <c r="P83" i="24"/>
  <c r="O83" i="24"/>
  <c r="N83" i="24"/>
  <c r="M83" i="24"/>
  <c r="L83" i="24"/>
  <c r="K83" i="24"/>
  <c r="J83" i="24"/>
  <c r="I83" i="24"/>
  <c r="H83" i="24"/>
  <c r="G83" i="24"/>
  <c r="F83" i="24"/>
  <c r="E83" i="24"/>
  <c r="AC77" i="24"/>
  <c r="AB77" i="24"/>
  <c r="AA77" i="24"/>
  <c r="Z77" i="24"/>
  <c r="Y77" i="24"/>
  <c r="X77" i="24"/>
  <c r="W77" i="24"/>
  <c r="V77" i="24"/>
  <c r="U77" i="24"/>
  <c r="T77" i="24"/>
  <c r="S77" i="24"/>
  <c r="R77" i="24"/>
  <c r="Q77" i="24"/>
  <c r="P77" i="24"/>
  <c r="O77" i="24"/>
  <c r="N77" i="24"/>
  <c r="M77" i="24"/>
  <c r="L77" i="24"/>
  <c r="K77" i="24"/>
  <c r="J77" i="24"/>
  <c r="I77" i="24"/>
  <c r="H77" i="24"/>
  <c r="G77" i="24"/>
  <c r="F77" i="24"/>
  <c r="E77" i="24"/>
  <c r="AC72" i="24"/>
  <c r="AB72" i="24"/>
  <c r="AA72" i="24"/>
  <c r="Z72" i="24"/>
  <c r="Y72" i="24"/>
  <c r="X72" i="24"/>
  <c r="W72" i="24"/>
  <c r="V72" i="24"/>
  <c r="U72" i="24"/>
  <c r="T72" i="24"/>
  <c r="S72" i="24"/>
  <c r="R72" i="24"/>
  <c r="Q72" i="24"/>
  <c r="P72" i="24"/>
  <c r="O72" i="24"/>
  <c r="N72" i="24"/>
  <c r="M72" i="24"/>
  <c r="L72" i="24"/>
  <c r="K72" i="24"/>
  <c r="J72" i="24"/>
  <c r="I72" i="24"/>
  <c r="H72" i="24"/>
  <c r="G72" i="24"/>
  <c r="F72" i="24"/>
  <c r="E72" i="24"/>
  <c r="AC59" i="24"/>
  <c r="AB59" i="24"/>
  <c r="AA59" i="24"/>
  <c r="Z59" i="24"/>
  <c r="Y59" i="24"/>
  <c r="X59" i="24"/>
  <c r="W59" i="24"/>
  <c r="V59" i="24"/>
  <c r="U59" i="24"/>
  <c r="T59" i="24"/>
  <c r="S59" i="24"/>
  <c r="R59" i="24"/>
  <c r="Q59" i="24"/>
  <c r="P59" i="24"/>
  <c r="O59" i="24"/>
  <c r="N59" i="24"/>
  <c r="M59" i="24"/>
  <c r="L59" i="24"/>
  <c r="K59" i="24"/>
  <c r="J59" i="24"/>
  <c r="I59" i="24"/>
  <c r="H59" i="24"/>
  <c r="G59" i="24"/>
  <c r="F59" i="24"/>
  <c r="AC40" i="24"/>
  <c r="AB40" i="24"/>
  <c r="AA40" i="24"/>
  <c r="Z40" i="24"/>
  <c r="Y40" i="24"/>
  <c r="X40" i="24"/>
  <c r="W40" i="24"/>
  <c r="V40" i="24"/>
  <c r="U40" i="24"/>
  <c r="T40" i="24"/>
  <c r="S40" i="24"/>
  <c r="R40" i="24"/>
  <c r="Q40" i="24"/>
  <c r="P40" i="24"/>
  <c r="O40" i="24"/>
  <c r="N40" i="24"/>
  <c r="M40" i="24"/>
  <c r="L40" i="24"/>
  <c r="K40" i="24"/>
  <c r="J40" i="24"/>
  <c r="I40" i="24"/>
  <c r="H40" i="24"/>
  <c r="G40" i="24"/>
  <c r="F40" i="24"/>
  <c r="E40" i="24"/>
  <c r="AC34" i="24"/>
  <c r="AB34" i="24"/>
  <c r="AA34" i="24"/>
  <c r="Z34" i="24"/>
  <c r="Y34" i="24"/>
  <c r="X34" i="24"/>
  <c r="W34" i="24"/>
  <c r="V34" i="24"/>
  <c r="U34" i="24"/>
  <c r="T34" i="24"/>
  <c r="S34" i="24"/>
  <c r="R34" i="24"/>
  <c r="Q34" i="24"/>
  <c r="P34" i="24"/>
  <c r="O34" i="24"/>
  <c r="N34" i="24"/>
  <c r="M34" i="24"/>
  <c r="L34" i="24"/>
  <c r="K34" i="24"/>
  <c r="J34" i="24"/>
  <c r="I34" i="24"/>
  <c r="H34" i="24"/>
  <c r="G34" i="24"/>
  <c r="F34" i="24"/>
  <c r="E34" i="24"/>
  <c r="AC29" i="24"/>
  <c r="AB29" i="24"/>
  <c r="AA29" i="24"/>
  <c r="Z29" i="24"/>
  <c r="Y29" i="24"/>
  <c r="X29" i="24"/>
  <c r="W29" i="24"/>
  <c r="V29" i="24"/>
  <c r="U29" i="24"/>
  <c r="T29" i="24"/>
  <c r="S29" i="24"/>
  <c r="R29" i="24"/>
  <c r="Q29" i="24"/>
  <c r="P29" i="24"/>
  <c r="O29" i="24"/>
  <c r="N29" i="24"/>
  <c r="M29" i="24"/>
  <c r="L29" i="24"/>
  <c r="K29" i="24"/>
  <c r="J29" i="24"/>
  <c r="I29" i="24"/>
  <c r="H29" i="24"/>
  <c r="G29" i="24"/>
  <c r="F29" i="24"/>
  <c r="E29" i="24"/>
  <c r="AC16" i="24"/>
  <c r="AB16" i="24"/>
  <c r="AA16" i="24"/>
  <c r="Z16" i="24"/>
  <c r="Y16" i="24"/>
  <c r="X16" i="24"/>
  <c r="W16" i="24"/>
  <c r="V16" i="24"/>
  <c r="U16" i="24"/>
  <c r="T16" i="24"/>
  <c r="S16" i="24"/>
  <c r="R16" i="24"/>
  <c r="Q16" i="24"/>
  <c r="P16" i="24"/>
  <c r="O16" i="24"/>
  <c r="N16" i="24"/>
  <c r="M16" i="24"/>
  <c r="L16" i="24"/>
  <c r="K16" i="24"/>
  <c r="J16" i="24"/>
  <c r="I16" i="24"/>
  <c r="H16" i="24"/>
  <c r="G16" i="24"/>
  <c r="F16" i="24"/>
  <c r="B83" i="3"/>
  <c r="AC169" i="23"/>
  <c r="AB169" i="23"/>
  <c r="AA169" i="23"/>
  <c r="Z169" i="23"/>
  <c r="Y169" i="23"/>
  <c r="X169" i="23"/>
  <c r="W169" i="23"/>
  <c r="V169" i="23"/>
  <c r="U169" i="23"/>
  <c r="T169" i="23"/>
  <c r="S169" i="23"/>
  <c r="R169" i="23"/>
  <c r="Q169" i="23"/>
  <c r="P169" i="23"/>
  <c r="O169" i="23"/>
  <c r="N169" i="23"/>
  <c r="M169" i="23"/>
  <c r="L169" i="23"/>
  <c r="K169" i="23"/>
  <c r="J169" i="23"/>
  <c r="I169" i="23"/>
  <c r="H169" i="23"/>
  <c r="G169" i="23"/>
  <c r="F169" i="23"/>
  <c r="E169" i="23"/>
  <c r="AC163" i="23"/>
  <c r="AB163" i="23"/>
  <c r="AA163" i="23"/>
  <c r="Z163" i="23"/>
  <c r="Y163" i="23"/>
  <c r="X163" i="23"/>
  <c r="W163" i="23"/>
  <c r="V163" i="23"/>
  <c r="U163" i="23"/>
  <c r="T163" i="23"/>
  <c r="S163" i="23"/>
  <c r="R163" i="23"/>
  <c r="Q163" i="23"/>
  <c r="P163" i="23"/>
  <c r="O163" i="23"/>
  <c r="N163" i="23"/>
  <c r="M163" i="23"/>
  <c r="L163" i="23"/>
  <c r="K163" i="23"/>
  <c r="J163" i="23"/>
  <c r="I163" i="23"/>
  <c r="H163" i="23"/>
  <c r="G163" i="23"/>
  <c r="F163" i="23"/>
  <c r="E163" i="23"/>
  <c r="AC158" i="23"/>
  <c r="AB158" i="23"/>
  <c r="AA158" i="23"/>
  <c r="Z158" i="23"/>
  <c r="Y158" i="23"/>
  <c r="X158" i="23"/>
  <c r="W158" i="23"/>
  <c r="V158" i="23"/>
  <c r="U158" i="23"/>
  <c r="T158" i="23"/>
  <c r="S158" i="23"/>
  <c r="R158" i="23"/>
  <c r="Q158" i="23"/>
  <c r="P158" i="23"/>
  <c r="O158" i="23"/>
  <c r="N158" i="23"/>
  <c r="M158" i="23"/>
  <c r="L158" i="23"/>
  <c r="K158" i="23"/>
  <c r="J158" i="23"/>
  <c r="I158" i="23"/>
  <c r="H158" i="23"/>
  <c r="G158" i="23"/>
  <c r="F158" i="23"/>
  <c r="E158" i="23"/>
  <c r="AC145" i="23"/>
  <c r="AB145" i="23"/>
  <c r="AA145" i="23"/>
  <c r="Z145" i="23"/>
  <c r="Y145" i="23"/>
  <c r="X145" i="23"/>
  <c r="W145" i="23"/>
  <c r="V145" i="23"/>
  <c r="U145" i="23"/>
  <c r="T145" i="23"/>
  <c r="S145" i="23"/>
  <c r="R145" i="23"/>
  <c r="Q145" i="23"/>
  <c r="P145" i="23"/>
  <c r="O145" i="23"/>
  <c r="N145" i="23"/>
  <c r="M145" i="23"/>
  <c r="L145" i="23"/>
  <c r="K145" i="23"/>
  <c r="J145" i="23"/>
  <c r="I145" i="23"/>
  <c r="H145" i="23"/>
  <c r="G145" i="23"/>
  <c r="F145" i="23"/>
  <c r="AC126" i="23"/>
  <c r="AB126" i="23"/>
  <c r="AA126" i="23"/>
  <c r="Z126" i="23"/>
  <c r="Y126" i="23"/>
  <c r="X126" i="23"/>
  <c r="W126" i="23"/>
  <c r="V126" i="23"/>
  <c r="U126" i="23"/>
  <c r="T126" i="23"/>
  <c r="S126" i="23"/>
  <c r="R126" i="23"/>
  <c r="Q126" i="23"/>
  <c r="P126" i="23"/>
  <c r="O126" i="23"/>
  <c r="N126" i="23"/>
  <c r="M126" i="23"/>
  <c r="L126" i="23"/>
  <c r="K126" i="23"/>
  <c r="J126" i="23"/>
  <c r="I126" i="23"/>
  <c r="H126" i="23"/>
  <c r="G126" i="23"/>
  <c r="F126" i="23"/>
  <c r="E126" i="23"/>
  <c r="AC120" i="23"/>
  <c r="AB120" i="23"/>
  <c r="AA120" i="23"/>
  <c r="Z120" i="23"/>
  <c r="Y120" i="23"/>
  <c r="X120" i="23"/>
  <c r="W120" i="23"/>
  <c r="V120" i="23"/>
  <c r="U120" i="23"/>
  <c r="T120" i="23"/>
  <c r="S120" i="23"/>
  <c r="R120" i="23"/>
  <c r="Q120" i="23"/>
  <c r="P120" i="23"/>
  <c r="O120" i="23"/>
  <c r="N120" i="23"/>
  <c r="M120" i="23"/>
  <c r="L120" i="23"/>
  <c r="K120" i="23"/>
  <c r="J120" i="23"/>
  <c r="I120" i="23"/>
  <c r="H120" i="23"/>
  <c r="G120" i="23"/>
  <c r="F120" i="23"/>
  <c r="E120" i="23"/>
  <c r="AC115" i="23"/>
  <c r="AB115" i="23"/>
  <c r="AA115" i="23"/>
  <c r="Z115" i="23"/>
  <c r="Y115" i="23"/>
  <c r="X115" i="23"/>
  <c r="W115" i="23"/>
  <c r="V115" i="23"/>
  <c r="U115" i="23"/>
  <c r="T115" i="23"/>
  <c r="S115" i="23"/>
  <c r="R115" i="23"/>
  <c r="Q115" i="23"/>
  <c r="P115" i="23"/>
  <c r="O115" i="23"/>
  <c r="N115" i="23"/>
  <c r="M115" i="23"/>
  <c r="L115" i="23"/>
  <c r="K115" i="23"/>
  <c r="J115" i="23"/>
  <c r="I115" i="23"/>
  <c r="H115" i="23"/>
  <c r="G115" i="23"/>
  <c r="F115" i="23"/>
  <c r="E115" i="23"/>
  <c r="AC102" i="23"/>
  <c r="AB102" i="23"/>
  <c r="AA102" i="23"/>
  <c r="Z102" i="23"/>
  <c r="Y102" i="23"/>
  <c r="X102" i="23"/>
  <c r="W102" i="23"/>
  <c r="V102" i="23"/>
  <c r="U102" i="23"/>
  <c r="T102" i="23"/>
  <c r="S102" i="23"/>
  <c r="R102" i="23"/>
  <c r="Q102" i="23"/>
  <c r="P102" i="23"/>
  <c r="O102" i="23"/>
  <c r="N102" i="23"/>
  <c r="M102" i="23"/>
  <c r="L102" i="23"/>
  <c r="K102" i="23"/>
  <c r="J102" i="23"/>
  <c r="I102" i="23"/>
  <c r="H102" i="23"/>
  <c r="G102" i="23"/>
  <c r="F102" i="23"/>
  <c r="AC83" i="23"/>
  <c r="AB83" i="23"/>
  <c r="AA83" i="23"/>
  <c r="Z83" i="23"/>
  <c r="Y83" i="23"/>
  <c r="X83" i="23"/>
  <c r="W83" i="23"/>
  <c r="V83" i="23"/>
  <c r="U83" i="23"/>
  <c r="T83" i="23"/>
  <c r="S83" i="23"/>
  <c r="R83" i="23"/>
  <c r="Q83" i="23"/>
  <c r="P83" i="23"/>
  <c r="O83" i="23"/>
  <c r="N83" i="23"/>
  <c r="M83" i="23"/>
  <c r="L83" i="23"/>
  <c r="K83" i="23"/>
  <c r="J83" i="23"/>
  <c r="I83" i="23"/>
  <c r="H83" i="23"/>
  <c r="G83" i="23"/>
  <c r="F83" i="23"/>
  <c r="E83" i="23"/>
  <c r="AC77" i="23"/>
  <c r="AB77" i="23"/>
  <c r="AA77" i="23"/>
  <c r="Z77" i="23"/>
  <c r="Y77" i="23"/>
  <c r="X77" i="23"/>
  <c r="W77" i="23"/>
  <c r="V77" i="23"/>
  <c r="U77" i="23"/>
  <c r="T77" i="23"/>
  <c r="S77" i="23"/>
  <c r="R77" i="23"/>
  <c r="Q77" i="23"/>
  <c r="P77" i="23"/>
  <c r="O77" i="23"/>
  <c r="N77" i="23"/>
  <c r="M77" i="23"/>
  <c r="L77" i="23"/>
  <c r="K77" i="23"/>
  <c r="J77" i="23"/>
  <c r="I77" i="23"/>
  <c r="H77" i="23"/>
  <c r="G77" i="23"/>
  <c r="F77" i="23"/>
  <c r="E77" i="23"/>
  <c r="AC72" i="23"/>
  <c r="AB72" i="23"/>
  <c r="AA72" i="23"/>
  <c r="Z72" i="23"/>
  <c r="Y72" i="23"/>
  <c r="X72" i="23"/>
  <c r="W72" i="23"/>
  <c r="V72" i="23"/>
  <c r="U72" i="23"/>
  <c r="T72" i="23"/>
  <c r="S72" i="23"/>
  <c r="R72" i="23"/>
  <c r="Q72" i="23"/>
  <c r="P72" i="23"/>
  <c r="O72" i="23"/>
  <c r="N72" i="23"/>
  <c r="M72" i="23"/>
  <c r="L72" i="23"/>
  <c r="K72" i="23"/>
  <c r="J72" i="23"/>
  <c r="I72" i="23"/>
  <c r="H72" i="23"/>
  <c r="G72" i="23"/>
  <c r="F72" i="23"/>
  <c r="E72" i="23"/>
  <c r="AC59" i="23"/>
  <c r="AB59" i="23"/>
  <c r="AA59" i="23"/>
  <c r="Z59" i="23"/>
  <c r="Y59" i="23"/>
  <c r="X59" i="23"/>
  <c r="W59" i="23"/>
  <c r="V59" i="23"/>
  <c r="U59" i="23"/>
  <c r="T59" i="23"/>
  <c r="S59" i="23"/>
  <c r="R59" i="23"/>
  <c r="Q59" i="23"/>
  <c r="P59" i="23"/>
  <c r="O59" i="23"/>
  <c r="N59" i="23"/>
  <c r="M59" i="23"/>
  <c r="L59" i="23"/>
  <c r="K59" i="23"/>
  <c r="J59" i="23"/>
  <c r="I59" i="23"/>
  <c r="H59" i="23"/>
  <c r="G59" i="23"/>
  <c r="F59" i="23"/>
  <c r="AC40" i="23"/>
  <c r="AB40" i="23"/>
  <c r="AA40" i="23"/>
  <c r="Z40" i="23"/>
  <c r="Y40" i="23"/>
  <c r="X40" i="23"/>
  <c r="W40" i="23"/>
  <c r="V40" i="23"/>
  <c r="U40" i="23"/>
  <c r="T40" i="23"/>
  <c r="S40" i="23"/>
  <c r="R40" i="23"/>
  <c r="Q40" i="23"/>
  <c r="P40" i="23"/>
  <c r="O40" i="23"/>
  <c r="N40" i="23"/>
  <c r="M40" i="23"/>
  <c r="L40" i="23"/>
  <c r="K40" i="23"/>
  <c r="J40" i="23"/>
  <c r="I40" i="23"/>
  <c r="H40" i="23"/>
  <c r="G40" i="23"/>
  <c r="F40" i="23"/>
  <c r="E40"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16" i="23"/>
  <c r="AB16" i="23"/>
  <c r="AA16" i="23"/>
  <c r="Z16" i="23"/>
  <c r="Y16" i="23"/>
  <c r="X16" i="23"/>
  <c r="W16" i="23"/>
  <c r="V16" i="23"/>
  <c r="U16" i="23"/>
  <c r="T16" i="23"/>
  <c r="S16" i="23"/>
  <c r="R16" i="23"/>
  <c r="Q16" i="23"/>
  <c r="P16" i="23"/>
  <c r="O16" i="23"/>
  <c r="N16" i="23"/>
  <c r="M16" i="23"/>
  <c r="L16" i="23"/>
  <c r="K16" i="23"/>
  <c r="J16" i="23"/>
  <c r="I16" i="23"/>
  <c r="H16" i="23"/>
  <c r="G16" i="23"/>
  <c r="F16" i="23"/>
  <c r="B73" i="3"/>
  <c r="AC169" i="22"/>
  <c r="AB169" i="22"/>
  <c r="AA169" i="22"/>
  <c r="Z169" i="22"/>
  <c r="Y169" i="22"/>
  <c r="X169" i="22"/>
  <c r="W169" i="22"/>
  <c r="V169" i="22"/>
  <c r="U169" i="22"/>
  <c r="T169" i="22"/>
  <c r="S169" i="22"/>
  <c r="R169" i="22"/>
  <c r="Q169" i="22"/>
  <c r="P169" i="22"/>
  <c r="O169" i="22"/>
  <c r="N169" i="22"/>
  <c r="M169" i="22"/>
  <c r="L169" i="22"/>
  <c r="K169" i="22"/>
  <c r="J169" i="22"/>
  <c r="I169" i="22"/>
  <c r="H169" i="22"/>
  <c r="G169" i="22"/>
  <c r="F169" i="22"/>
  <c r="E169" i="22"/>
  <c r="AC163" i="22"/>
  <c r="AB163" i="22"/>
  <c r="AA163" i="22"/>
  <c r="Z163" i="22"/>
  <c r="Y163" i="22"/>
  <c r="X163" i="22"/>
  <c r="W163" i="22"/>
  <c r="V163" i="22"/>
  <c r="U163" i="22"/>
  <c r="T163" i="22"/>
  <c r="S163" i="22"/>
  <c r="R163" i="22"/>
  <c r="Q163" i="22"/>
  <c r="P163" i="22"/>
  <c r="O163" i="22"/>
  <c r="N163" i="22"/>
  <c r="M163" i="22"/>
  <c r="L163" i="22"/>
  <c r="K163" i="22"/>
  <c r="J163" i="22"/>
  <c r="I163" i="22"/>
  <c r="H163" i="22"/>
  <c r="G163" i="22"/>
  <c r="F163" i="22"/>
  <c r="E163" i="22"/>
  <c r="AC158" i="22"/>
  <c r="AB158" i="22"/>
  <c r="AA158" i="22"/>
  <c r="Z158" i="22"/>
  <c r="Y158" i="22"/>
  <c r="X158" i="22"/>
  <c r="W158" i="22"/>
  <c r="V158" i="22"/>
  <c r="U158" i="22"/>
  <c r="T158" i="22"/>
  <c r="S158" i="22"/>
  <c r="R158" i="22"/>
  <c r="Q158" i="22"/>
  <c r="P158" i="22"/>
  <c r="O158" i="22"/>
  <c r="N158" i="22"/>
  <c r="M158" i="22"/>
  <c r="L158" i="22"/>
  <c r="K158" i="22"/>
  <c r="J158" i="22"/>
  <c r="I158" i="22"/>
  <c r="H158" i="22"/>
  <c r="G158" i="22"/>
  <c r="F158" i="22"/>
  <c r="E158" i="22"/>
  <c r="AC145" i="22"/>
  <c r="AB145" i="22"/>
  <c r="AA145" i="22"/>
  <c r="Z145" i="22"/>
  <c r="Y145" i="22"/>
  <c r="X145" i="22"/>
  <c r="W145" i="22"/>
  <c r="V145" i="22"/>
  <c r="U145" i="22"/>
  <c r="T145" i="22"/>
  <c r="S145" i="22"/>
  <c r="R145" i="22"/>
  <c r="Q145" i="22"/>
  <c r="P145" i="22"/>
  <c r="O145" i="22"/>
  <c r="N145" i="22"/>
  <c r="M145" i="22"/>
  <c r="L145" i="22"/>
  <c r="K145" i="22"/>
  <c r="J145" i="22"/>
  <c r="I145" i="22"/>
  <c r="H145" i="22"/>
  <c r="G145" i="22"/>
  <c r="F145" i="22"/>
  <c r="AC126" i="22"/>
  <c r="AB126" i="22"/>
  <c r="AA126" i="22"/>
  <c r="Z126" i="22"/>
  <c r="Y126" i="22"/>
  <c r="X126" i="22"/>
  <c r="W126" i="22"/>
  <c r="V126" i="22"/>
  <c r="U126" i="22"/>
  <c r="T126" i="22"/>
  <c r="S126" i="22"/>
  <c r="R126" i="22"/>
  <c r="Q126" i="22"/>
  <c r="P126" i="22"/>
  <c r="O126" i="22"/>
  <c r="N126" i="22"/>
  <c r="M126" i="22"/>
  <c r="L126" i="22"/>
  <c r="K126" i="22"/>
  <c r="J126" i="22"/>
  <c r="I126" i="22"/>
  <c r="H126" i="22"/>
  <c r="G126" i="22"/>
  <c r="F126" i="22"/>
  <c r="E126" i="22"/>
  <c r="AC120" i="22"/>
  <c r="AB120" i="22"/>
  <c r="AA120" i="22"/>
  <c r="Z120" i="22"/>
  <c r="Y120" i="22"/>
  <c r="X120" i="22"/>
  <c r="W120" i="22"/>
  <c r="V120" i="22"/>
  <c r="U120" i="22"/>
  <c r="T120" i="22"/>
  <c r="S120" i="22"/>
  <c r="R120" i="22"/>
  <c r="Q120" i="22"/>
  <c r="P120" i="22"/>
  <c r="O120" i="22"/>
  <c r="N120" i="22"/>
  <c r="M120" i="22"/>
  <c r="L120" i="22"/>
  <c r="K120" i="22"/>
  <c r="J120" i="22"/>
  <c r="I120" i="22"/>
  <c r="H120" i="22"/>
  <c r="G120" i="22"/>
  <c r="F120" i="22"/>
  <c r="E120" i="22"/>
  <c r="AC115" i="22"/>
  <c r="AB115" i="22"/>
  <c r="AA115" i="22"/>
  <c r="Z115" i="22"/>
  <c r="Y115" i="22"/>
  <c r="X115" i="22"/>
  <c r="W115" i="22"/>
  <c r="V115" i="22"/>
  <c r="U115" i="22"/>
  <c r="T115" i="22"/>
  <c r="S115" i="22"/>
  <c r="R115" i="22"/>
  <c r="Q115" i="22"/>
  <c r="P115" i="22"/>
  <c r="O115" i="22"/>
  <c r="N115" i="22"/>
  <c r="M115" i="22"/>
  <c r="L115" i="22"/>
  <c r="K115" i="22"/>
  <c r="J115" i="22"/>
  <c r="I115" i="22"/>
  <c r="H115" i="22"/>
  <c r="G115" i="22"/>
  <c r="F115" i="22"/>
  <c r="E115" i="22"/>
  <c r="AC102" i="22"/>
  <c r="AB102" i="22"/>
  <c r="AA102" i="22"/>
  <c r="Z102" i="22"/>
  <c r="Y102" i="22"/>
  <c r="X102" i="22"/>
  <c r="W102" i="22"/>
  <c r="V102" i="22"/>
  <c r="U102" i="22"/>
  <c r="T102" i="22"/>
  <c r="S102" i="22"/>
  <c r="R102" i="22"/>
  <c r="Q102" i="22"/>
  <c r="P102" i="22"/>
  <c r="O102" i="22"/>
  <c r="N102" i="22"/>
  <c r="M102" i="22"/>
  <c r="L102" i="22"/>
  <c r="K102" i="22"/>
  <c r="J102" i="22"/>
  <c r="I102" i="22"/>
  <c r="H102" i="22"/>
  <c r="G102" i="22"/>
  <c r="F102" i="22"/>
  <c r="AC83" i="22"/>
  <c r="AB83" i="22"/>
  <c r="AA83" i="22"/>
  <c r="Z83" i="22"/>
  <c r="Y83" i="22"/>
  <c r="X83" i="22"/>
  <c r="W83" i="22"/>
  <c r="V83" i="22"/>
  <c r="U83" i="22"/>
  <c r="T83" i="22"/>
  <c r="S83" i="22"/>
  <c r="R83" i="22"/>
  <c r="Q83" i="22"/>
  <c r="P83" i="22"/>
  <c r="O83" i="22"/>
  <c r="N83" i="22"/>
  <c r="M83" i="22"/>
  <c r="L83" i="22"/>
  <c r="K83" i="22"/>
  <c r="J83" i="22"/>
  <c r="I83" i="22"/>
  <c r="H83" i="22"/>
  <c r="G83" i="22"/>
  <c r="F83" i="22"/>
  <c r="E83" i="22"/>
  <c r="AC77" i="22"/>
  <c r="AB77" i="22"/>
  <c r="AA77" i="22"/>
  <c r="Z77" i="22"/>
  <c r="Y77" i="22"/>
  <c r="X77" i="22"/>
  <c r="W77" i="22"/>
  <c r="V77" i="22"/>
  <c r="U77" i="22"/>
  <c r="T77" i="22"/>
  <c r="S77" i="22"/>
  <c r="R77" i="22"/>
  <c r="Q77" i="22"/>
  <c r="P77" i="22"/>
  <c r="O77" i="22"/>
  <c r="N77" i="22"/>
  <c r="M77" i="22"/>
  <c r="L77" i="22"/>
  <c r="K77" i="22"/>
  <c r="J77" i="22"/>
  <c r="I77" i="22"/>
  <c r="H77" i="22"/>
  <c r="G77" i="22"/>
  <c r="F77" i="22"/>
  <c r="E77" i="22"/>
  <c r="AC72" i="22"/>
  <c r="AB72" i="22"/>
  <c r="AA72" i="22"/>
  <c r="Z72" i="22"/>
  <c r="Y72" i="22"/>
  <c r="X72" i="22"/>
  <c r="W72" i="22"/>
  <c r="V72" i="22"/>
  <c r="U72" i="22"/>
  <c r="T72" i="22"/>
  <c r="S72" i="22"/>
  <c r="R72" i="22"/>
  <c r="Q72" i="22"/>
  <c r="P72" i="22"/>
  <c r="O72" i="22"/>
  <c r="N72" i="22"/>
  <c r="M72" i="22"/>
  <c r="L72" i="22"/>
  <c r="K72" i="22"/>
  <c r="J72" i="22"/>
  <c r="I72" i="22"/>
  <c r="H72" i="22"/>
  <c r="G72" i="22"/>
  <c r="F72" i="22"/>
  <c r="E72" i="22"/>
  <c r="AC59" i="22"/>
  <c r="AB59" i="22"/>
  <c r="AA59" i="22"/>
  <c r="Z59" i="22"/>
  <c r="Y59" i="22"/>
  <c r="X59" i="22"/>
  <c r="W59" i="22"/>
  <c r="V59" i="22"/>
  <c r="U59" i="22"/>
  <c r="T59" i="22"/>
  <c r="S59" i="22"/>
  <c r="R59" i="22"/>
  <c r="Q59" i="22"/>
  <c r="P59" i="22"/>
  <c r="O59" i="22"/>
  <c r="N59" i="22"/>
  <c r="M59" i="22"/>
  <c r="L59" i="22"/>
  <c r="K59" i="22"/>
  <c r="J59" i="22"/>
  <c r="I59" i="22"/>
  <c r="H59" i="22"/>
  <c r="G59" i="22"/>
  <c r="F59"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AC16" i="22"/>
  <c r="AB16" i="22"/>
  <c r="AA16" i="22"/>
  <c r="Z16" i="22"/>
  <c r="Y16" i="22"/>
  <c r="X16" i="22"/>
  <c r="W16" i="22"/>
  <c r="V16" i="22"/>
  <c r="U16" i="22"/>
  <c r="T16" i="22"/>
  <c r="S16" i="22"/>
  <c r="R16" i="22"/>
  <c r="Q16" i="22"/>
  <c r="P16" i="22"/>
  <c r="O16" i="22"/>
  <c r="N16" i="22"/>
  <c r="M16" i="22"/>
  <c r="L16" i="22"/>
  <c r="K16" i="22"/>
  <c r="J16" i="22"/>
  <c r="I16" i="22"/>
  <c r="H16" i="22"/>
  <c r="G16" i="22"/>
  <c r="F16" i="22"/>
  <c r="B63" i="3"/>
  <c r="AC169" i="21"/>
  <c r="AB169" i="21"/>
  <c r="AA169" i="21"/>
  <c r="Z169" i="21"/>
  <c r="Y169" i="21"/>
  <c r="X169" i="21"/>
  <c r="W169" i="21"/>
  <c r="V169" i="21"/>
  <c r="U169" i="21"/>
  <c r="T169" i="21"/>
  <c r="S169" i="21"/>
  <c r="R169" i="21"/>
  <c r="Q169" i="21"/>
  <c r="P169" i="21"/>
  <c r="O169" i="21"/>
  <c r="N169" i="21"/>
  <c r="M169" i="21"/>
  <c r="L169" i="21"/>
  <c r="K169" i="21"/>
  <c r="J169" i="21"/>
  <c r="I169" i="21"/>
  <c r="H169" i="21"/>
  <c r="G169" i="21"/>
  <c r="F169" i="21"/>
  <c r="E169" i="21"/>
  <c r="AC163" i="21"/>
  <c r="AB163" i="21"/>
  <c r="AA163" i="21"/>
  <c r="Z163" i="21"/>
  <c r="Y163" i="21"/>
  <c r="X163" i="21"/>
  <c r="W163" i="21"/>
  <c r="V163" i="21"/>
  <c r="U163" i="21"/>
  <c r="T163" i="21"/>
  <c r="S163" i="21"/>
  <c r="R163" i="21"/>
  <c r="Q163" i="21"/>
  <c r="P163" i="21"/>
  <c r="O163" i="21"/>
  <c r="N163" i="21"/>
  <c r="M163" i="21"/>
  <c r="L163" i="21"/>
  <c r="K163" i="21"/>
  <c r="J163" i="21"/>
  <c r="I163" i="21"/>
  <c r="H163" i="21"/>
  <c r="G163" i="21"/>
  <c r="F163" i="21"/>
  <c r="E163" i="21"/>
  <c r="AC158" i="21"/>
  <c r="AB158" i="21"/>
  <c r="AA158" i="21"/>
  <c r="Z158" i="21"/>
  <c r="Y158" i="21"/>
  <c r="X158" i="21"/>
  <c r="W158" i="21"/>
  <c r="V158" i="21"/>
  <c r="U158" i="21"/>
  <c r="T158" i="21"/>
  <c r="S158" i="21"/>
  <c r="R158" i="21"/>
  <c r="Q158" i="21"/>
  <c r="P158" i="21"/>
  <c r="O158" i="21"/>
  <c r="N158" i="21"/>
  <c r="M158" i="21"/>
  <c r="L158" i="21"/>
  <c r="K158" i="21"/>
  <c r="J158" i="21"/>
  <c r="I158" i="21"/>
  <c r="H158" i="21"/>
  <c r="G158" i="21"/>
  <c r="F158" i="21"/>
  <c r="E158" i="21"/>
  <c r="AC145" i="21"/>
  <c r="AB145" i="21"/>
  <c r="AA145" i="21"/>
  <c r="Z145" i="21"/>
  <c r="Y145" i="21"/>
  <c r="X145" i="21"/>
  <c r="W145" i="21"/>
  <c r="V145" i="21"/>
  <c r="U145" i="21"/>
  <c r="T145" i="21"/>
  <c r="S145" i="21"/>
  <c r="R145" i="21"/>
  <c r="Q145" i="21"/>
  <c r="P145" i="21"/>
  <c r="O145" i="21"/>
  <c r="N145" i="21"/>
  <c r="M145" i="21"/>
  <c r="L145" i="21"/>
  <c r="K145" i="21"/>
  <c r="J145" i="21"/>
  <c r="I145" i="21"/>
  <c r="H145" i="21"/>
  <c r="G145" i="21"/>
  <c r="F145" i="21"/>
  <c r="AC126" i="21"/>
  <c r="AB126" i="21"/>
  <c r="AA126" i="21"/>
  <c r="Z126" i="21"/>
  <c r="Y126" i="21"/>
  <c r="X126" i="21"/>
  <c r="W126" i="21"/>
  <c r="V126" i="21"/>
  <c r="U126" i="21"/>
  <c r="T126" i="21"/>
  <c r="S126" i="21"/>
  <c r="R126" i="21"/>
  <c r="Q126" i="21"/>
  <c r="P126" i="21"/>
  <c r="O126" i="21"/>
  <c r="N126" i="21"/>
  <c r="M126" i="21"/>
  <c r="L126" i="21"/>
  <c r="K126" i="21"/>
  <c r="J126" i="21"/>
  <c r="I126" i="21"/>
  <c r="H126" i="21"/>
  <c r="G126" i="21"/>
  <c r="F126" i="21"/>
  <c r="E126" i="21"/>
  <c r="AC120" i="21"/>
  <c r="AB120" i="21"/>
  <c r="AA120" i="21"/>
  <c r="Z120" i="21"/>
  <c r="Y120" i="21"/>
  <c r="X120" i="21"/>
  <c r="W120" i="21"/>
  <c r="V120" i="21"/>
  <c r="U120" i="21"/>
  <c r="T120" i="21"/>
  <c r="S120" i="21"/>
  <c r="R120" i="21"/>
  <c r="Q120" i="21"/>
  <c r="P120" i="21"/>
  <c r="O120" i="21"/>
  <c r="N120" i="21"/>
  <c r="M120" i="21"/>
  <c r="L120" i="21"/>
  <c r="K120" i="21"/>
  <c r="J120" i="21"/>
  <c r="I120" i="21"/>
  <c r="H120" i="21"/>
  <c r="G120" i="21"/>
  <c r="F120" i="21"/>
  <c r="E120" i="21"/>
  <c r="AC115" i="21"/>
  <c r="AB115" i="21"/>
  <c r="AA115" i="21"/>
  <c r="Z115" i="21"/>
  <c r="Y115" i="21"/>
  <c r="X115" i="21"/>
  <c r="W115" i="21"/>
  <c r="V115" i="21"/>
  <c r="U115" i="21"/>
  <c r="T115" i="21"/>
  <c r="S115" i="21"/>
  <c r="R115" i="21"/>
  <c r="Q115" i="21"/>
  <c r="P115" i="21"/>
  <c r="O115" i="21"/>
  <c r="N115" i="21"/>
  <c r="M115" i="21"/>
  <c r="L115" i="21"/>
  <c r="K115" i="21"/>
  <c r="J115" i="21"/>
  <c r="I115" i="21"/>
  <c r="H115" i="21"/>
  <c r="G115" i="21"/>
  <c r="F115" i="21"/>
  <c r="E115" i="21"/>
  <c r="AC102" i="21"/>
  <c r="AB102" i="21"/>
  <c r="AA102" i="21"/>
  <c r="Z102" i="21"/>
  <c r="Y102" i="21"/>
  <c r="X102" i="21"/>
  <c r="W102" i="21"/>
  <c r="V102" i="21"/>
  <c r="U102" i="21"/>
  <c r="T102" i="21"/>
  <c r="S102" i="21"/>
  <c r="R102" i="21"/>
  <c r="Q102" i="21"/>
  <c r="P102" i="21"/>
  <c r="O102" i="21"/>
  <c r="N102" i="21"/>
  <c r="M102" i="21"/>
  <c r="L102" i="21"/>
  <c r="K102" i="21"/>
  <c r="J102" i="21"/>
  <c r="I102" i="21"/>
  <c r="H102" i="21"/>
  <c r="G102" i="21"/>
  <c r="F102" i="21"/>
  <c r="AC83" i="21"/>
  <c r="AB83" i="21"/>
  <c r="AA83" i="21"/>
  <c r="Z83" i="21"/>
  <c r="Y83" i="21"/>
  <c r="X83" i="21"/>
  <c r="W83" i="21"/>
  <c r="V83" i="21"/>
  <c r="U83" i="21"/>
  <c r="T83" i="21"/>
  <c r="S83" i="21"/>
  <c r="R83" i="21"/>
  <c r="Q83" i="21"/>
  <c r="P83" i="21"/>
  <c r="O83" i="21"/>
  <c r="N83" i="21"/>
  <c r="M83" i="21"/>
  <c r="L83" i="21"/>
  <c r="K83" i="21"/>
  <c r="J83" i="21"/>
  <c r="I83" i="21"/>
  <c r="H83" i="21"/>
  <c r="G83" i="21"/>
  <c r="F83" i="21"/>
  <c r="E83" i="21"/>
  <c r="AC77" i="21"/>
  <c r="AB77" i="21"/>
  <c r="AA77" i="21"/>
  <c r="Z77" i="21"/>
  <c r="Y77" i="21"/>
  <c r="X77" i="21"/>
  <c r="W77" i="21"/>
  <c r="V77" i="21"/>
  <c r="U77" i="21"/>
  <c r="T77" i="21"/>
  <c r="S77" i="21"/>
  <c r="R77" i="21"/>
  <c r="Q77" i="21"/>
  <c r="P77" i="21"/>
  <c r="O77" i="21"/>
  <c r="N77" i="21"/>
  <c r="M77" i="21"/>
  <c r="L77" i="21"/>
  <c r="K77" i="21"/>
  <c r="J77" i="21"/>
  <c r="I77" i="21"/>
  <c r="H77" i="21"/>
  <c r="G77" i="21"/>
  <c r="F77" i="21"/>
  <c r="E77"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AC59" i="21"/>
  <c r="AB59" i="21"/>
  <c r="AA59" i="21"/>
  <c r="Z59" i="21"/>
  <c r="Y59" i="21"/>
  <c r="X59" i="21"/>
  <c r="W59" i="21"/>
  <c r="V59" i="21"/>
  <c r="U59" i="21"/>
  <c r="T59" i="21"/>
  <c r="S59" i="21"/>
  <c r="R59" i="21"/>
  <c r="Q59" i="21"/>
  <c r="P59" i="21"/>
  <c r="O59" i="21"/>
  <c r="N59" i="21"/>
  <c r="M59" i="21"/>
  <c r="L59" i="21"/>
  <c r="K59" i="21"/>
  <c r="J59" i="21"/>
  <c r="I59" i="21"/>
  <c r="H59" i="21"/>
  <c r="G59" i="21"/>
  <c r="F59"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AC16" i="21"/>
  <c r="AB16" i="21"/>
  <c r="AA16" i="21"/>
  <c r="Z16" i="21"/>
  <c r="Y16" i="21"/>
  <c r="X16" i="21"/>
  <c r="W16" i="21"/>
  <c r="V16" i="21"/>
  <c r="U16" i="21"/>
  <c r="T16" i="21"/>
  <c r="S16" i="21"/>
  <c r="R16" i="21"/>
  <c r="Q16" i="21"/>
  <c r="P16" i="21"/>
  <c r="O16" i="21"/>
  <c r="N16" i="21"/>
  <c r="M16" i="21"/>
  <c r="L16" i="21"/>
  <c r="K16" i="21"/>
  <c r="J16" i="21"/>
  <c r="I16" i="21"/>
  <c r="H16" i="21"/>
  <c r="G16" i="21"/>
  <c r="F16" i="21"/>
  <c r="B53" i="3"/>
  <c r="AC169" i="20"/>
  <c r="AB169" i="20"/>
  <c r="AA169" i="20"/>
  <c r="Z169" i="20"/>
  <c r="Y169" i="20"/>
  <c r="X169" i="20"/>
  <c r="W169" i="20"/>
  <c r="V169" i="20"/>
  <c r="U169" i="20"/>
  <c r="T169" i="20"/>
  <c r="S169" i="20"/>
  <c r="R169" i="20"/>
  <c r="Q169" i="20"/>
  <c r="P169" i="20"/>
  <c r="O169" i="20"/>
  <c r="N169" i="20"/>
  <c r="M169" i="20"/>
  <c r="L169" i="20"/>
  <c r="K169" i="20"/>
  <c r="J169" i="20"/>
  <c r="I169" i="20"/>
  <c r="H169" i="20"/>
  <c r="G169" i="20"/>
  <c r="F169" i="20"/>
  <c r="E169" i="20"/>
  <c r="AC163" i="20"/>
  <c r="AB163" i="20"/>
  <c r="AA163" i="20"/>
  <c r="Z163" i="20"/>
  <c r="Y163" i="20"/>
  <c r="X163" i="20"/>
  <c r="W163" i="20"/>
  <c r="V163" i="20"/>
  <c r="U163" i="20"/>
  <c r="T163" i="20"/>
  <c r="S163" i="20"/>
  <c r="R163" i="20"/>
  <c r="Q163" i="20"/>
  <c r="P163" i="20"/>
  <c r="O163" i="20"/>
  <c r="N163" i="20"/>
  <c r="M163" i="20"/>
  <c r="L163" i="20"/>
  <c r="K163" i="20"/>
  <c r="J163" i="20"/>
  <c r="I163" i="20"/>
  <c r="H163" i="20"/>
  <c r="G163" i="20"/>
  <c r="F163" i="20"/>
  <c r="E163" i="20"/>
  <c r="AC158" i="20"/>
  <c r="AB158" i="20"/>
  <c r="AA158" i="20"/>
  <c r="Z158" i="20"/>
  <c r="Y158" i="20"/>
  <c r="X158" i="20"/>
  <c r="W158" i="20"/>
  <c r="V158" i="20"/>
  <c r="U158" i="20"/>
  <c r="T158" i="20"/>
  <c r="S158" i="20"/>
  <c r="R158" i="20"/>
  <c r="Q158" i="20"/>
  <c r="P158" i="20"/>
  <c r="O158" i="20"/>
  <c r="N158" i="20"/>
  <c r="M158" i="20"/>
  <c r="L158" i="20"/>
  <c r="K158" i="20"/>
  <c r="J158" i="20"/>
  <c r="I158" i="20"/>
  <c r="H158" i="20"/>
  <c r="G158" i="20"/>
  <c r="F158" i="20"/>
  <c r="E158" i="20"/>
  <c r="AC145" i="20"/>
  <c r="AB145" i="20"/>
  <c r="AA145" i="20"/>
  <c r="Z145" i="20"/>
  <c r="Y145" i="20"/>
  <c r="X145" i="20"/>
  <c r="W145" i="20"/>
  <c r="V145" i="20"/>
  <c r="U145" i="20"/>
  <c r="T145" i="20"/>
  <c r="S145" i="20"/>
  <c r="R145" i="20"/>
  <c r="Q145" i="20"/>
  <c r="P145" i="20"/>
  <c r="O145" i="20"/>
  <c r="N145" i="20"/>
  <c r="M145" i="20"/>
  <c r="L145" i="20"/>
  <c r="K145" i="20"/>
  <c r="J145" i="20"/>
  <c r="I145" i="20"/>
  <c r="H145" i="20"/>
  <c r="G145" i="20"/>
  <c r="F145" i="20"/>
  <c r="AC126" i="20"/>
  <c r="AB126" i="20"/>
  <c r="AA126" i="20"/>
  <c r="Z126" i="20"/>
  <c r="Y126" i="20"/>
  <c r="X126" i="20"/>
  <c r="W126" i="20"/>
  <c r="V126" i="20"/>
  <c r="U126" i="20"/>
  <c r="T126" i="20"/>
  <c r="S126" i="20"/>
  <c r="R126" i="20"/>
  <c r="Q126" i="20"/>
  <c r="P126" i="20"/>
  <c r="O126" i="20"/>
  <c r="N126" i="20"/>
  <c r="M126" i="20"/>
  <c r="L126" i="20"/>
  <c r="K126" i="20"/>
  <c r="J126" i="20"/>
  <c r="I126" i="20"/>
  <c r="H126" i="20"/>
  <c r="G126" i="20"/>
  <c r="F126" i="20"/>
  <c r="E126" i="20"/>
  <c r="AC120" i="20"/>
  <c r="AB120" i="20"/>
  <c r="AA120" i="20"/>
  <c r="Z120" i="20"/>
  <c r="Y120" i="20"/>
  <c r="X120" i="20"/>
  <c r="W120" i="20"/>
  <c r="V120" i="20"/>
  <c r="U120" i="20"/>
  <c r="T120" i="20"/>
  <c r="S120" i="20"/>
  <c r="R120" i="20"/>
  <c r="Q120" i="20"/>
  <c r="P120" i="20"/>
  <c r="O120" i="20"/>
  <c r="N120" i="20"/>
  <c r="M120" i="20"/>
  <c r="L120" i="20"/>
  <c r="K120" i="20"/>
  <c r="J120" i="20"/>
  <c r="I120" i="20"/>
  <c r="H120" i="20"/>
  <c r="G120" i="20"/>
  <c r="F120" i="20"/>
  <c r="E120" i="20"/>
  <c r="AC115" i="20"/>
  <c r="AB115" i="20"/>
  <c r="AA115" i="20"/>
  <c r="Z115" i="20"/>
  <c r="Y115" i="20"/>
  <c r="X115" i="20"/>
  <c r="W115" i="20"/>
  <c r="V115" i="20"/>
  <c r="U115" i="20"/>
  <c r="T115" i="20"/>
  <c r="S115" i="20"/>
  <c r="R115" i="20"/>
  <c r="Q115" i="20"/>
  <c r="P115" i="20"/>
  <c r="O115" i="20"/>
  <c r="N115" i="20"/>
  <c r="M115" i="20"/>
  <c r="L115" i="20"/>
  <c r="K115" i="20"/>
  <c r="J115" i="20"/>
  <c r="I115" i="20"/>
  <c r="H115" i="20"/>
  <c r="G115" i="20"/>
  <c r="F115" i="20"/>
  <c r="E115" i="20"/>
  <c r="AC102" i="20"/>
  <c r="AB102" i="20"/>
  <c r="AA102" i="20"/>
  <c r="Z102" i="20"/>
  <c r="Y102" i="20"/>
  <c r="X102" i="20"/>
  <c r="W102" i="20"/>
  <c r="V102" i="20"/>
  <c r="U102" i="20"/>
  <c r="T102" i="20"/>
  <c r="S102" i="20"/>
  <c r="R102" i="20"/>
  <c r="Q102" i="20"/>
  <c r="P102" i="20"/>
  <c r="O102" i="20"/>
  <c r="N102" i="20"/>
  <c r="M102" i="20"/>
  <c r="L102" i="20"/>
  <c r="K102" i="20"/>
  <c r="J102" i="20"/>
  <c r="I102" i="20"/>
  <c r="H102" i="20"/>
  <c r="G102" i="20"/>
  <c r="F102" i="20"/>
  <c r="AC83" i="20"/>
  <c r="AB83" i="20"/>
  <c r="AA83" i="20"/>
  <c r="Z83" i="20"/>
  <c r="Y83" i="20"/>
  <c r="X83" i="20"/>
  <c r="W83" i="20"/>
  <c r="V83" i="20"/>
  <c r="U83" i="20"/>
  <c r="T83" i="20"/>
  <c r="S83" i="20"/>
  <c r="R83" i="20"/>
  <c r="Q83" i="20"/>
  <c r="P83" i="20"/>
  <c r="O83" i="20"/>
  <c r="N83" i="20"/>
  <c r="M83" i="20"/>
  <c r="L83" i="20"/>
  <c r="K83" i="20"/>
  <c r="J83" i="20"/>
  <c r="I83" i="20"/>
  <c r="H83" i="20"/>
  <c r="G83" i="20"/>
  <c r="F83" i="20"/>
  <c r="E83" i="20"/>
  <c r="AC77" i="20"/>
  <c r="AB77" i="20"/>
  <c r="AA77" i="20"/>
  <c r="Z77" i="20"/>
  <c r="Y77" i="20"/>
  <c r="X77" i="20"/>
  <c r="W77" i="20"/>
  <c r="V77" i="20"/>
  <c r="U77" i="20"/>
  <c r="T77" i="20"/>
  <c r="S77" i="20"/>
  <c r="R77" i="20"/>
  <c r="Q77" i="20"/>
  <c r="P77" i="20"/>
  <c r="O77" i="20"/>
  <c r="N77" i="20"/>
  <c r="M77" i="20"/>
  <c r="L77" i="20"/>
  <c r="K77" i="20"/>
  <c r="J77" i="20"/>
  <c r="I77" i="20"/>
  <c r="H77" i="20"/>
  <c r="G77" i="20"/>
  <c r="F77" i="20"/>
  <c r="E77" i="20"/>
  <c r="AC72" i="20"/>
  <c r="AB72" i="20"/>
  <c r="AA72" i="20"/>
  <c r="Z72" i="20"/>
  <c r="Y72" i="20"/>
  <c r="X72" i="20"/>
  <c r="W72" i="20"/>
  <c r="V72" i="20"/>
  <c r="U72" i="20"/>
  <c r="T72" i="20"/>
  <c r="S72" i="20"/>
  <c r="R72" i="20"/>
  <c r="Q72" i="20"/>
  <c r="P72" i="20"/>
  <c r="O72" i="20"/>
  <c r="N72" i="20"/>
  <c r="M72" i="20"/>
  <c r="L72" i="20"/>
  <c r="K72" i="20"/>
  <c r="J72" i="20"/>
  <c r="I72" i="20"/>
  <c r="H72" i="20"/>
  <c r="G72" i="20"/>
  <c r="F72" i="20"/>
  <c r="E72" i="20"/>
  <c r="AC59" i="20"/>
  <c r="AB59" i="20"/>
  <c r="AA59" i="20"/>
  <c r="Z59" i="20"/>
  <c r="Y59" i="20"/>
  <c r="X59" i="20"/>
  <c r="W59" i="20"/>
  <c r="V59" i="20"/>
  <c r="U59" i="20"/>
  <c r="T59" i="20"/>
  <c r="S59" i="20"/>
  <c r="R59" i="20"/>
  <c r="Q59" i="20"/>
  <c r="P59" i="20"/>
  <c r="O59" i="20"/>
  <c r="N59" i="20"/>
  <c r="M59" i="20"/>
  <c r="L59" i="20"/>
  <c r="K59" i="20"/>
  <c r="J59" i="20"/>
  <c r="I59" i="20"/>
  <c r="H59" i="20"/>
  <c r="G59" i="20"/>
  <c r="F59"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AC16" i="20"/>
  <c r="AB16" i="20"/>
  <c r="AA16" i="20"/>
  <c r="Z16" i="20"/>
  <c r="Y16" i="20"/>
  <c r="X16" i="20"/>
  <c r="W16" i="20"/>
  <c r="V16" i="20"/>
  <c r="U16" i="20"/>
  <c r="T16" i="20"/>
  <c r="S16" i="20"/>
  <c r="R16" i="20"/>
  <c r="Q16" i="20"/>
  <c r="P16" i="20"/>
  <c r="O16" i="20"/>
  <c r="N16" i="20"/>
  <c r="M16" i="20"/>
  <c r="L16" i="20"/>
  <c r="K16" i="20"/>
  <c r="J16" i="20"/>
  <c r="I16" i="20"/>
  <c r="H16" i="20"/>
  <c r="G16" i="20"/>
  <c r="F16" i="20"/>
  <c r="B43" i="3"/>
  <c r="B33" i="3"/>
  <c r="B23" i="3"/>
  <c r="AC169" i="6"/>
  <c r="AB169" i="6"/>
  <c r="AA169" i="6"/>
  <c r="Z169" i="6"/>
  <c r="Y169" i="6"/>
  <c r="X169" i="6"/>
  <c r="W169" i="6"/>
  <c r="V169" i="6"/>
  <c r="U169" i="6"/>
  <c r="T169" i="6"/>
  <c r="S169" i="6"/>
  <c r="R169" i="6"/>
  <c r="Q169" i="6"/>
  <c r="P169" i="6"/>
  <c r="O169" i="6"/>
  <c r="N169" i="6"/>
  <c r="M169" i="6"/>
  <c r="L169" i="6"/>
  <c r="K169" i="6"/>
  <c r="J169" i="6"/>
  <c r="I169" i="6"/>
  <c r="H169" i="6"/>
  <c r="G169" i="6"/>
  <c r="F169" i="6"/>
  <c r="E169" i="6"/>
  <c r="AC163" i="6"/>
  <c r="AB163" i="6"/>
  <c r="AA163" i="6"/>
  <c r="Z163" i="6"/>
  <c r="Y163" i="6"/>
  <c r="X163" i="6"/>
  <c r="W163" i="6"/>
  <c r="V163" i="6"/>
  <c r="U163" i="6"/>
  <c r="T163" i="6"/>
  <c r="S163" i="6"/>
  <c r="R163" i="6"/>
  <c r="Q163" i="6"/>
  <c r="P163" i="6"/>
  <c r="O163" i="6"/>
  <c r="N163" i="6"/>
  <c r="M163" i="6"/>
  <c r="L163" i="6"/>
  <c r="K163" i="6"/>
  <c r="J163" i="6"/>
  <c r="I163" i="6"/>
  <c r="H163" i="6"/>
  <c r="G163" i="6"/>
  <c r="F163" i="6"/>
  <c r="E163" i="6"/>
  <c r="AC158" i="6"/>
  <c r="AB158" i="6"/>
  <c r="AA158" i="6"/>
  <c r="Z158" i="6"/>
  <c r="Y158" i="6"/>
  <c r="X158" i="6"/>
  <c r="W158" i="6"/>
  <c r="V158" i="6"/>
  <c r="U158" i="6"/>
  <c r="T158" i="6"/>
  <c r="S158" i="6"/>
  <c r="R158" i="6"/>
  <c r="Q158" i="6"/>
  <c r="P158" i="6"/>
  <c r="O158" i="6"/>
  <c r="N158" i="6"/>
  <c r="M158" i="6"/>
  <c r="L158" i="6"/>
  <c r="K158" i="6"/>
  <c r="J158" i="6"/>
  <c r="I158" i="6"/>
  <c r="H158" i="6"/>
  <c r="G158" i="6"/>
  <c r="F158" i="6"/>
  <c r="E158" i="6"/>
  <c r="AC145" i="6"/>
  <c r="AB145" i="6"/>
  <c r="AA145" i="6"/>
  <c r="Z145" i="6"/>
  <c r="Y145" i="6"/>
  <c r="X145" i="6"/>
  <c r="W145" i="6"/>
  <c r="V145" i="6"/>
  <c r="U145" i="6"/>
  <c r="T145" i="6"/>
  <c r="S145" i="6"/>
  <c r="R145" i="6"/>
  <c r="Q145" i="6"/>
  <c r="P145" i="6"/>
  <c r="O145" i="6"/>
  <c r="N145" i="6"/>
  <c r="M145" i="6"/>
  <c r="L145" i="6"/>
  <c r="K145" i="6"/>
  <c r="J145" i="6"/>
  <c r="I145" i="6"/>
  <c r="H145" i="6"/>
  <c r="G145" i="6"/>
  <c r="F145" i="6"/>
  <c r="AC126" i="6"/>
  <c r="AB126" i="6"/>
  <c r="AA126" i="6"/>
  <c r="Z126" i="6"/>
  <c r="Y126" i="6"/>
  <c r="X126" i="6"/>
  <c r="W126" i="6"/>
  <c r="V126" i="6"/>
  <c r="U126" i="6"/>
  <c r="T126" i="6"/>
  <c r="S126" i="6"/>
  <c r="R126" i="6"/>
  <c r="Q126" i="6"/>
  <c r="P126" i="6"/>
  <c r="O126" i="6"/>
  <c r="N126" i="6"/>
  <c r="M126" i="6"/>
  <c r="L126" i="6"/>
  <c r="K126" i="6"/>
  <c r="J126" i="6"/>
  <c r="I126" i="6"/>
  <c r="H126" i="6"/>
  <c r="G126" i="6"/>
  <c r="F126" i="6"/>
  <c r="E126" i="6"/>
  <c r="AC120" i="6"/>
  <c r="AB120" i="6"/>
  <c r="AA120" i="6"/>
  <c r="Z120" i="6"/>
  <c r="Y120" i="6"/>
  <c r="X120" i="6"/>
  <c r="W120" i="6"/>
  <c r="V120" i="6"/>
  <c r="U120" i="6"/>
  <c r="T120" i="6"/>
  <c r="S120" i="6"/>
  <c r="R120" i="6"/>
  <c r="Q120" i="6"/>
  <c r="P120" i="6"/>
  <c r="O120" i="6"/>
  <c r="N120" i="6"/>
  <c r="M120" i="6"/>
  <c r="L120" i="6"/>
  <c r="K120" i="6"/>
  <c r="J120" i="6"/>
  <c r="I120" i="6"/>
  <c r="H120" i="6"/>
  <c r="G120" i="6"/>
  <c r="F120" i="6"/>
  <c r="E120" i="6"/>
  <c r="AC115" i="6"/>
  <c r="AB115" i="6"/>
  <c r="AA115" i="6"/>
  <c r="Z115" i="6"/>
  <c r="Y115" i="6"/>
  <c r="X115" i="6"/>
  <c r="W115" i="6"/>
  <c r="V115" i="6"/>
  <c r="U115" i="6"/>
  <c r="T115" i="6"/>
  <c r="S115" i="6"/>
  <c r="R115" i="6"/>
  <c r="Q115" i="6"/>
  <c r="P115" i="6"/>
  <c r="O115" i="6"/>
  <c r="N115" i="6"/>
  <c r="M115" i="6"/>
  <c r="L115" i="6"/>
  <c r="K115" i="6"/>
  <c r="J115" i="6"/>
  <c r="I115" i="6"/>
  <c r="H115" i="6"/>
  <c r="G115" i="6"/>
  <c r="F115" i="6"/>
  <c r="E115" i="6"/>
  <c r="AC102" i="6"/>
  <c r="AB102" i="6"/>
  <c r="AA102" i="6"/>
  <c r="Z102" i="6"/>
  <c r="Y102" i="6"/>
  <c r="X102" i="6"/>
  <c r="W102" i="6"/>
  <c r="V102" i="6"/>
  <c r="U102" i="6"/>
  <c r="T102" i="6"/>
  <c r="S102" i="6"/>
  <c r="R102" i="6"/>
  <c r="Q102" i="6"/>
  <c r="P102" i="6"/>
  <c r="O102" i="6"/>
  <c r="N102" i="6"/>
  <c r="M102" i="6"/>
  <c r="L102" i="6"/>
  <c r="K102" i="6"/>
  <c r="J102" i="6"/>
  <c r="I102" i="6"/>
  <c r="H102" i="6"/>
  <c r="G102" i="6"/>
  <c r="F102" i="6"/>
  <c r="AC83" i="6"/>
  <c r="AB83" i="6"/>
  <c r="AA83" i="6"/>
  <c r="Z83" i="6"/>
  <c r="Y83" i="6"/>
  <c r="X83" i="6"/>
  <c r="W83" i="6"/>
  <c r="V83" i="6"/>
  <c r="U83" i="6"/>
  <c r="T83" i="6"/>
  <c r="S83" i="6"/>
  <c r="R83" i="6"/>
  <c r="Q83" i="6"/>
  <c r="P83" i="6"/>
  <c r="O83" i="6"/>
  <c r="N83" i="6"/>
  <c r="M83" i="6"/>
  <c r="L83" i="6"/>
  <c r="K83" i="6"/>
  <c r="J83" i="6"/>
  <c r="I83" i="6"/>
  <c r="H83" i="6"/>
  <c r="G83" i="6"/>
  <c r="F83" i="6"/>
  <c r="E83" i="6"/>
  <c r="AC77" i="6"/>
  <c r="AB77" i="6"/>
  <c r="AA77" i="6"/>
  <c r="Z77" i="6"/>
  <c r="Y77" i="6"/>
  <c r="X77" i="6"/>
  <c r="W77" i="6"/>
  <c r="V77" i="6"/>
  <c r="U77" i="6"/>
  <c r="T77" i="6"/>
  <c r="S77" i="6"/>
  <c r="R77" i="6"/>
  <c r="Q77" i="6"/>
  <c r="P77" i="6"/>
  <c r="O77" i="6"/>
  <c r="N77" i="6"/>
  <c r="M77" i="6"/>
  <c r="L77" i="6"/>
  <c r="K77" i="6"/>
  <c r="J77" i="6"/>
  <c r="I77" i="6"/>
  <c r="H77" i="6"/>
  <c r="G77" i="6"/>
  <c r="F77" i="6"/>
  <c r="E77" i="6"/>
  <c r="AC72" i="6"/>
  <c r="AB72" i="6"/>
  <c r="AA72" i="6"/>
  <c r="Z72" i="6"/>
  <c r="Y72" i="6"/>
  <c r="X72" i="6"/>
  <c r="W72" i="6"/>
  <c r="V72" i="6"/>
  <c r="U72" i="6"/>
  <c r="T72" i="6"/>
  <c r="S72" i="6"/>
  <c r="R72" i="6"/>
  <c r="Q72" i="6"/>
  <c r="P72" i="6"/>
  <c r="O72" i="6"/>
  <c r="N72" i="6"/>
  <c r="M72" i="6"/>
  <c r="L72" i="6"/>
  <c r="K72" i="6"/>
  <c r="J72" i="6"/>
  <c r="I72" i="6"/>
  <c r="H72" i="6"/>
  <c r="G72" i="6"/>
  <c r="F72" i="6"/>
  <c r="E72" i="6"/>
  <c r="AC59" i="6"/>
  <c r="AB59" i="6"/>
  <c r="AA59" i="6"/>
  <c r="Z59" i="6"/>
  <c r="Y59" i="6"/>
  <c r="X59" i="6"/>
  <c r="W59" i="6"/>
  <c r="V59" i="6"/>
  <c r="U59" i="6"/>
  <c r="T59" i="6"/>
  <c r="S59" i="6"/>
  <c r="R59" i="6"/>
  <c r="Q59" i="6"/>
  <c r="P59" i="6"/>
  <c r="O59" i="6"/>
  <c r="N59" i="6"/>
  <c r="M59" i="6"/>
  <c r="L59" i="6"/>
  <c r="K59" i="6"/>
  <c r="J59" i="6"/>
  <c r="I59" i="6"/>
  <c r="H59" i="6"/>
  <c r="G59" i="6"/>
  <c r="F59" i="6"/>
  <c r="AC40" i="6"/>
  <c r="AB40" i="6"/>
  <c r="AA40" i="6"/>
  <c r="Z40" i="6"/>
  <c r="Y40" i="6"/>
  <c r="X40" i="6"/>
  <c r="W40" i="6"/>
  <c r="V40" i="6"/>
  <c r="U40" i="6"/>
  <c r="T40" i="6"/>
  <c r="S40" i="6"/>
  <c r="R40" i="6"/>
  <c r="Q40" i="6"/>
  <c r="P40" i="6"/>
  <c r="O40" i="6"/>
  <c r="N40" i="6"/>
  <c r="M40" i="6"/>
  <c r="L40" i="6"/>
  <c r="K40" i="6"/>
  <c r="J40" i="6"/>
  <c r="I40" i="6"/>
  <c r="H40" i="6"/>
  <c r="G40" i="6"/>
  <c r="F40" i="6"/>
  <c r="AC34" i="6"/>
  <c r="AB34" i="6"/>
  <c r="AA34" i="6"/>
  <c r="Z34" i="6"/>
  <c r="Y34" i="6"/>
  <c r="X34" i="6"/>
  <c r="W34" i="6"/>
  <c r="V34" i="6"/>
  <c r="U34" i="6"/>
  <c r="T34" i="6"/>
  <c r="S34" i="6"/>
  <c r="R34" i="6"/>
  <c r="Q34" i="6"/>
  <c r="P34" i="6"/>
  <c r="O34" i="6"/>
  <c r="N34" i="6"/>
  <c r="M34" i="6"/>
  <c r="L34" i="6"/>
  <c r="K34" i="6"/>
  <c r="J34" i="6"/>
  <c r="I34" i="6"/>
  <c r="H34" i="6"/>
  <c r="G34" i="6"/>
  <c r="F34" i="6"/>
  <c r="AC29" i="6"/>
  <c r="AB29" i="6"/>
  <c r="AA29" i="6"/>
  <c r="Z29" i="6"/>
  <c r="Y29" i="6"/>
  <c r="X29" i="6"/>
  <c r="W29" i="6"/>
  <c r="V29" i="6"/>
  <c r="U29" i="6"/>
  <c r="T29" i="6"/>
  <c r="S29" i="6"/>
  <c r="R29" i="6"/>
  <c r="Q29" i="6"/>
  <c r="P29" i="6"/>
  <c r="O29" i="6"/>
  <c r="N29" i="6"/>
  <c r="M29" i="6"/>
  <c r="L29" i="6"/>
  <c r="K29" i="6"/>
  <c r="J29" i="6"/>
  <c r="I29" i="6"/>
  <c r="H29" i="6"/>
  <c r="G29" i="6"/>
  <c r="F29" i="6"/>
  <c r="AC16" i="6"/>
  <c r="AB16" i="6"/>
  <c r="AA16" i="6"/>
  <c r="Z16" i="6"/>
  <c r="Y16" i="6"/>
  <c r="X16" i="6"/>
  <c r="W16" i="6"/>
  <c r="V16" i="6"/>
  <c r="U16" i="6"/>
  <c r="T16" i="6"/>
  <c r="S16" i="6"/>
  <c r="R16" i="6"/>
  <c r="Q16" i="6"/>
  <c r="P16" i="6"/>
  <c r="O16" i="6"/>
  <c r="N16" i="6"/>
  <c r="M16" i="6"/>
  <c r="L16" i="6"/>
  <c r="K16" i="6"/>
  <c r="J16" i="6"/>
  <c r="I16" i="6"/>
  <c r="H16" i="6"/>
  <c r="G16" i="6"/>
  <c r="F16" i="6"/>
  <c r="AC169" i="5"/>
  <c r="AB169" i="5"/>
  <c r="AA169" i="5"/>
  <c r="Z169" i="5"/>
  <c r="Y169" i="5"/>
  <c r="X169" i="5"/>
  <c r="W169" i="5"/>
  <c r="V169" i="5"/>
  <c r="U169" i="5"/>
  <c r="T169" i="5"/>
  <c r="S169" i="5"/>
  <c r="R169" i="5"/>
  <c r="Q169" i="5"/>
  <c r="P169" i="5"/>
  <c r="O169" i="5"/>
  <c r="N169" i="5"/>
  <c r="M169" i="5"/>
  <c r="L169" i="5"/>
  <c r="K169" i="5"/>
  <c r="J169" i="5"/>
  <c r="I169" i="5"/>
  <c r="H169" i="5"/>
  <c r="G169" i="5"/>
  <c r="F169" i="5"/>
  <c r="E169" i="5"/>
  <c r="AC163" i="5"/>
  <c r="AB163" i="5"/>
  <c r="AA163" i="5"/>
  <c r="Z163" i="5"/>
  <c r="Y163" i="5"/>
  <c r="X163" i="5"/>
  <c r="W163" i="5"/>
  <c r="V163" i="5"/>
  <c r="U163" i="5"/>
  <c r="T163" i="5"/>
  <c r="S163" i="5"/>
  <c r="R163" i="5"/>
  <c r="Q163" i="5"/>
  <c r="P163" i="5"/>
  <c r="O163" i="5"/>
  <c r="N163" i="5"/>
  <c r="M163" i="5"/>
  <c r="L163" i="5"/>
  <c r="K163" i="5"/>
  <c r="J163" i="5"/>
  <c r="I163" i="5"/>
  <c r="H163" i="5"/>
  <c r="G163" i="5"/>
  <c r="F163" i="5"/>
  <c r="AC158" i="5"/>
  <c r="AB158" i="5"/>
  <c r="AA158" i="5"/>
  <c r="Z158" i="5"/>
  <c r="Y158" i="5"/>
  <c r="X158" i="5"/>
  <c r="W158" i="5"/>
  <c r="V158" i="5"/>
  <c r="U158" i="5"/>
  <c r="T158" i="5"/>
  <c r="S158" i="5"/>
  <c r="R158" i="5"/>
  <c r="Q158" i="5"/>
  <c r="P158" i="5"/>
  <c r="O158" i="5"/>
  <c r="N158" i="5"/>
  <c r="M158" i="5"/>
  <c r="L158" i="5"/>
  <c r="K158" i="5"/>
  <c r="J158" i="5"/>
  <c r="I158" i="5"/>
  <c r="H158" i="5"/>
  <c r="G158" i="5"/>
  <c r="F158" i="5"/>
  <c r="AC145" i="5"/>
  <c r="AB145" i="5"/>
  <c r="AA145" i="5"/>
  <c r="Z145" i="5"/>
  <c r="Y145" i="5"/>
  <c r="X145" i="5"/>
  <c r="W145" i="5"/>
  <c r="V145" i="5"/>
  <c r="U145" i="5"/>
  <c r="T145" i="5"/>
  <c r="S145" i="5"/>
  <c r="R145" i="5"/>
  <c r="Q145" i="5"/>
  <c r="P145" i="5"/>
  <c r="O145" i="5"/>
  <c r="N145" i="5"/>
  <c r="M145" i="5"/>
  <c r="L145" i="5"/>
  <c r="K145" i="5"/>
  <c r="J145" i="5"/>
  <c r="I145" i="5"/>
  <c r="H145" i="5"/>
  <c r="G145" i="5"/>
  <c r="F145" i="5"/>
  <c r="AC126" i="5"/>
  <c r="AB126" i="5"/>
  <c r="AA126" i="5"/>
  <c r="Z126" i="5"/>
  <c r="Y126" i="5"/>
  <c r="X126" i="5"/>
  <c r="W126" i="5"/>
  <c r="V126" i="5"/>
  <c r="U126" i="5"/>
  <c r="T126" i="5"/>
  <c r="S126" i="5"/>
  <c r="R126" i="5"/>
  <c r="Q126" i="5"/>
  <c r="P126" i="5"/>
  <c r="O126" i="5"/>
  <c r="N126" i="5"/>
  <c r="M126" i="5"/>
  <c r="L126" i="5"/>
  <c r="K126" i="5"/>
  <c r="J126" i="5"/>
  <c r="I126" i="5"/>
  <c r="H126" i="5"/>
  <c r="G126" i="5"/>
  <c r="F126" i="5"/>
  <c r="AC120" i="5"/>
  <c r="AB120" i="5"/>
  <c r="AA120" i="5"/>
  <c r="Z120" i="5"/>
  <c r="Y120" i="5"/>
  <c r="X120" i="5"/>
  <c r="W120" i="5"/>
  <c r="V120" i="5"/>
  <c r="U120" i="5"/>
  <c r="T120" i="5"/>
  <c r="S120" i="5"/>
  <c r="R120" i="5"/>
  <c r="Q120" i="5"/>
  <c r="P120" i="5"/>
  <c r="O120" i="5"/>
  <c r="N120" i="5"/>
  <c r="M120" i="5"/>
  <c r="L120" i="5"/>
  <c r="K120" i="5"/>
  <c r="J120" i="5"/>
  <c r="I120" i="5"/>
  <c r="H120" i="5"/>
  <c r="G120" i="5"/>
  <c r="F120" i="5"/>
  <c r="AC115" i="5"/>
  <c r="AB115" i="5"/>
  <c r="AA115" i="5"/>
  <c r="Z115" i="5"/>
  <c r="Y115" i="5"/>
  <c r="X115" i="5"/>
  <c r="W115" i="5"/>
  <c r="V115" i="5"/>
  <c r="U115" i="5"/>
  <c r="T115" i="5"/>
  <c r="S115" i="5"/>
  <c r="R115" i="5"/>
  <c r="Q115" i="5"/>
  <c r="P115" i="5"/>
  <c r="O115" i="5"/>
  <c r="N115" i="5"/>
  <c r="M115" i="5"/>
  <c r="L115" i="5"/>
  <c r="K115" i="5"/>
  <c r="J115" i="5"/>
  <c r="I115" i="5"/>
  <c r="H115" i="5"/>
  <c r="G115" i="5"/>
  <c r="F115" i="5"/>
  <c r="AC102" i="5"/>
  <c r="AB102" i="5"/>
  <c r="AA102" i="5"/>
  <c r="Z102" i="5"/>
  <c r="Y102" i="5"/>
  <c r="X102" i="5"/>
  <c r="W102" i="5"/>
  <c r="V102" i="5"/>
  <c r="U102" i="5"/>
  <c r="T102" i="5"/>
  <c r="S102" i="5"/>
  <c r="R102" i="5"/>
  <c r="Q102" i="5"/>
  <c r="P102" i="5"/>
  <c r="O102" i="5"/>
  <c r="N102" i="5"/>
  <c r="M102" i="5"/>
  <c r="L102" i="5"/>
  <c r="K102" i="5"/>
  <c r="J102" i="5"/>
  <c r="I102" i="5"/>
  <c r="H102" i="5"/>
  <c r="G102" i="5"/>
  <c r="F102" i="5"/>
  <c r="AC83" i="5"/>
  <c r="AB83" i="5"/>
  <c r="AA83" i="5"/>
  <c r="Z83" i="5"/>
  <c r="Y83" i="5"/>
  <c r="X83" i="5"/>
  <c r="W83" i="5"/>
  <c r="V83" i="5"/>
  <c r="U83" i="5"/>
  <c r="T83" i="5"/>
  <c r="S83" i="5"/>
  <c r="R83" i="5"/>
  <c r="Q83" i="5"/>
  <c r="P83" i="5"/>
  <c r="O83" i="5"/>
  <c r="N83" i="5"/>
  <c r="M83" i="5"/>
  <c r="L83" i="5"/>
  <c r="K83" i="5"/>
  <c r="J83" i="5"/>
  <c r="I83" i="5"/>
  <c r="H83" i="5"/>
  <c r="G83" i="5"/>
  <c r="F83" i="5"/>
  <c r="AC77" i="5"/>
  <c r="AB77" i="5"/>
  <c r="AA77" i="5"/>
  <c r="Z77" i="5"/>
  <c r="Y77" i="5"/>
  <c r="X77" i="5"/>
  <c r="W77" i="5"/>
  <c r="V77" i="5"/>
  <c r="U77" i="5"/>
  <c r="T77" i="5"/>
  <c r="S77" i="5"/>
  <c r="R77" i="5"/>
  <c r="Q77" i="5"/>
  <c r="P77" i="5"/>
  <c r="O77" i="5"/>
  <c r="N77" i="5"/>
  <c r="M77" i="5"/>
  <c r="L77" i="5"/>
  <c r="K77" i="5"/>
  <c r="J77" i="5"/>
  <c r="I77" i="5"/>
  <c r="H77" i="5"/>
  <c r="G77" i="5"/>
  <c r="F77" i="5"/>
  <c r="AC72" i="5"/>
  <c r="AB72" i="5"/>
  <c r="AA72" i="5"/>
  <c r="Z72" i="5"/>
  <c r="Y72" i="5"/>
  <c r="X72" i="5"/>
  <c r="W72" i="5"/>
  <c r="V72" i="5"/>
  <c r="U72" i="5"/>
  <c r="T72" i="5"/>
  <c r="S72" i="5"/>
  <c r="R72" i="5"/>
  <c r="Q72" i="5"/>
  <c r="P72" i="5"/>
  <c r="O72" i="5"/>
  <c r="N72" i="5"/>
  <c r="M72" i="5"/>
  <c r="L72" i="5"/>
  <c r="K72" i="5"/>
  <c r="J72" i="5"/>
  <c r="I72" i="5"/>
  <c r="H72" i="5"/>
  <c r="G72" i="5"/>
  <c r="F72" i="5"/>
  <c r="AC59" i="5"/>
  <c r="AB59" i="5"/>
  <c r="AA59" i="5"/>
  <c r="Z59" i="5"/>
  <c r="Y59" i="5"/>
  <c r="X59" i="5"/>
  <c r="W59" i="5"/>
  <c r="V59" i="5"/>
  <c r="U59" i="5"/>
  <c r="T59" i="5"/>
  <c r="S59" i="5"/>
  <c r="R59" i="5"/>
  <c r="Q59" i="5"/>
  <c r="P59" i="5"/>
  <c r="O59" i="5"/>
  <c r="N59" i="5"/>
  <c r="M59" i="5"/>
  <c r="L59" i="5"/>
  <c r="K59" i="5"/>
  <c r="J59" i="5"/>
  <c r="I59" i="5"/>
  <c r="H59" i="5"/>
  <c r="G59" i="5"/>
  <c r="F59" i="5"/>
  <c r="AC40" i="5"/>
  <c r="AB40" i="5"/>
  <c r="AA40" i="5"/>
  <c r="Z40" i="5"/>
  <c r="Y40" i="5"/>
  <c r="X40" i="5"/>
  <c r="W40" i="5"/>
  <c r="V40" i="5"/>
  <c r="U40" i="5"/>
  <c r="T40" i="5"/>
  <c r="S40" i="5"/>
  <c r="R40" i="5"/>
  <c r="Q40" i="5"/>
  <c r="P40" i="5"/>
  <c r="O40" i="5"/>
  <c r="N40" i="5"/>
  <c r="M40" i="5"/>
  <c r="L40" i="5"/>
  <c r="K40" i="5"/>
  <c r="J40" i="5"/>
  <c r="I40" i="5"/>
  <c r="H40" i="5"/>
  <c r="G40" i="5"/>
  <c r="F40" i="5"/>
  <c r="E40" i="5"/>
  <c r="AC34" i="5"/>
  <c r="AB34" i="5"/>
  <c r="AA34" i="5"/>
  <c r="Z34" i="5"/>
  <c r="Y34" i="5"/>
  <c r="X34" i="5"/>
  <c r="W34" i="5"/>
  <c r="V34" i="5"/>
  <c r="U34" i="5"/>
  <c r="T34" i="5"/>
  <c r="S34" i="5"/>
  <c r="R34" i="5"/>
  <c r="Q34" i="5"/>
  <c r="P34" i="5"/>
  <c r="O34" i="5"/>
  <c r="N34" i="5"/>
  <c r="M34" i="5"/>
  <c r="L34" i="5"/>
  <c r="K34" i="5"/>
  <c r="J34" i="5"/>
  <c r="I34" i="5"/>
  <c r="H34" i="5"/>
  <c r="G34" i="5"/>
  <c r="F34" i="5"/>
  <c r="AC29" i="5"/>
  <c r="AB29" i="5"/>
  <c r="AA29" i="5"/>
  <c r="Z29" i="5"/>
  <c r="Y29" i="5"/>
  <c r="X29" i="5"/>
  <c r="W29" i="5"/>
  <c r="V29" i="5"/>
  <c r="U29" i="5"/>
  <c r="T29" i="5"/>
  <c r="S29" i="5"/>
  <c r="R29" i="5"/>
  <c r="Q29" i="5"/>
  <c r="P29" i="5"/>
  <c r="O29" i="5"/>
  <c r="N29" i="5"/>
  <c r="M29" i="5"/>
  <c r="L29" i="5"/>
  <c r="K29" i="5"/>
  <c r="J29" i="5"/>
  <c r="I29" i="5"/>
  <c r="H29" i="5"/>
  <c r="G29" i="5"/>
  <c r="F29" i="5"/>
  <c r="AC16" i="5"/>
  <c r="AB16" i="5"/>
  <c r="AA16" i="5"/>
  <c r="Z16" i="5"/>
  <c r="Y16" i="5"/>
  <c r="X16" i="5"/>
  <c r="W16" i="5"/>
  <c r="V16" i="5"/>
  <c r="U16" i="5"/>
  <c r="T16" i="5"/>
  <c r="S16" i="5"/>
  <c r="R16" i="5"/>
  <c r="Q16" i="5"/>
  <c r="P16" i="5"/>
  <c r="O16" i="5"/>
  <c r="N16" i="5"/>
  <c r="M16" i="5"/>
  <c r="L16" i="5"/>
  <c r="K16" i="5"/>
  <c r="J16" i="5"/>
  <c r="I16" i="5"/>
  <c r="H16" i="5"/>
  <c r="G16" i="5"/>
  <c r="F16" i="5"/>
  <c r="AC169" i="4"/>
  <c r="AB169" i="4"/>
  <c r="AA169" i="4"/>
  <c r="Z169" i="4"/>
  <c r="Y169" i="4"/>
  <c r="X169" i="4"/>
  <c r="W169" i="4"/>
  <c r="V169" i="4"/>
  <c r="U169" i="4"/>
  <c r="T169" i="4"/>
  <c r="S169" i="4"/>
  <c r="R169" i="4"/>
  <c r="Q169" i="4"/>
  <c r="P169" i="4"/>
  <c r="O169" i="4"/>
  <c r="N169" i="4"/>
  <c r="M169" i="4"/>
  <c r="L169" i="4"/>
  <c r="K169" i="4"/>
  <c r="J169" i="4"/>
  <c r="I169" i="4"/>
  <c r="H169" i="4"/>
  <c r="G169" i="4"/>
  <c r="F169" i="4"/>
  <c r="AC163" i="4"/>
  <c r="AB163" i="4"/>
  <c r="AA163" i="4"/>
  <c r="Z163" i="4"/>
  <c r="Y163" i="4"/>
  <c r="X163" i="4"/>
  <c r="W163" i="4"/>
  <c r="V163" i="4"/>
  <c r="U163" i="4"/>
  <c r="T163" i="4"/>
  <c r="S163" i="4"/>
  <c r="R163" i="4"/>
  <c r="Q163" i="4"/>
  <c r="P163" i="4"/>
  <c r="O163" i="4"/>
  <c r="N163" i="4"/>
  <c r="M163" i="4"/>
  <c r="L163" i="4"/>
  <c r="K163" i="4"/>
  <c r="J163" i="4"/>
  <c r="I163" i="4"/>
  <c r="H163" i="4"/>
  <c r="G163" i="4"/>
  <c r="F163" i="4"/>
  <c r="AC158" i="4"/>
  <c r="AB158" i="4"/>
  <c r="AA158" i="4"/>
  <c r="Z158" i="4"/>
  <c r="Y158" i="4"/>
  <c r="X158" i="4"/>
  <c r="W158" i="4"/>
  <c r="V158" i="4"/>
  <c r="U158" i="4"/>
  <c r="T158" i="4"/>
  <c r="S158" i="4"/>
  <c r="R158" i="4"/>
  <c r="Q158" i="4"/>
  <c r="P158" i="4"/>
  <c r="O158" i="4"/>
  <c r="N158" i="4"/>
  <c r="M158" i="4"/>
  <c r="L158" i="4"/>
  <c r="K158" i="4"/>
  <c r="J158" i="4"/>
  <c r="I158" i="4"/>
  <c r="H158" i="4"/>
  <c r="G158" i="4"/>
  <c r="F158" i="4"/>
  <c r="AC145" i="4"/>
  <c r="AB145" i="4"/>
  <c r="AA145" i="4"/>
  <c r="Z145" i="4"/>
  <c r="Y145" i="4"/>
  <c r="X145" i="4"/>
  <c r="W145" i="4"/>
  <c r="V145" i="4"/>
  <c r="U145" i="4"/>
  <c r="T145" i="4"/>
  <c r="S145" i="4"/>
  <c r="R145" i="4"/>
  <c r="Q145" i="4"/>
  <c r="P145" i="4"/>
  <c r="O145" i="4"/>
  <c r="N145" i="4"/>
  <c r="M145" i="4"/>
  <c r="L145" i="4"/>
  <c r="K145" i="4"/>
  <c r="J145" i="4"/>
  <c r="I145" i="4"/>
  <c r="H145" i="4"/>
  <c r="G145" i="4"/>
  <c r="F145" i="4"/>
  <c r="AC126" i="4"/>
  <c r="AB126" i="4"/>
  <c r="AA126" i="4"/>
  <c r="Z126" i="4"/>
  <c r="Y126" i="4"/>
  <c r="X126" i="4"/>
  <c r="W126" i="4"/>
  <c r="V126" i="4"/>
  <c r="U126" i="4"/>
  <c r="T126" i="4"/>
  <c r="S126" i="4"/>
  <c r="R126" i="4"/>
  <c r="Q126" i="4"/>
  <c r="P126" i="4"/>
  <c r="O126" i="4"/>
  <c r="N126" i="4"/>
  <c r="M126" i="4"/>
  <c r="L126" i="4"/>
  <c r="K126" i="4"/>
  <c r="J126" i="4"/>
  <c r="I126" i="4"/>
  <c r="H126" i="4"/>
  <c r="G126" i="4"/>
  <c r="F126" i="4"/>
  <c r="AC120" i="4"/>
  <c r="AB120" i="4"/>
  <c r="AA120" i="4"/>
  <c r="Z120" i="4"/>
  <c r="Y120" i="4"/>
  <c r="X120" i="4"/>
  <c r="W120" i="4"/>
  <c r="V120" i="4"/>
  <c r="U120" i="4"/>
  <c r="T120" i="4"/>
  <c r="S120" i="4"/>
  <c r="R120" i="4"/>
  <c r="Q120" i="4"/>
  <c r="P120" i="4"/>
  <c r="O120" i="4"/>
  <c r="N120" i="4"/>
  <c r="M120" i="4"/>
  <c r="L120" i="4"/>
  <c r="K120" i="4"/>
  <c r="J120" i="4"/>
  <c r="I120" i="4"/>
  <c r="H120" i="4"/>
  <c r="G120" i="4"/>
  <c r="F120" i="4"/>
  <c r="AC115" i="4"/>
  <c r="AB115" i="4"/>
  <c r="AA115" i="4"/>
  <c r="Z115" i="4"/>
  <c r="Y115" i="4"/>
  <c r="X115" i="4"/>
  <c r="W115" i="4"/>
  <c r="V115" i="4"/>
  <c r="U115" i="4"/>
  <c r="T115" i="4"/>
  <c r="S115" i="4"/>
  <c r="R115" i="4"/>
  <c r="Q115" i="4"/>
  <c r="P115" i="4"/>
  <c r="O115" i="4"/>
  <c r="N115" i="4"/>
  <c r="M115" i="4"/>
  <c r="L115" i="4"/>
  <c r="K115" i="4"/>
  <c r="J115" i="4"/>
  <c r="I115" i="4"/>
  <c r="H115" i="4"/>
  <c r="G115" i="4"/>
  <c r="F115" i="4"/>
  <c r="AC102" i="4"/>
  <c r="AB102" i="4"/>
  <c r="AA102" i="4"/>
  <c r="Z102" i="4"/>
  <c r="Y102" i="4"/>
  <c r="X102" i="4"/>
  <c r="W102" i="4"/>
  <c r="V102" i="4"/>
  <c r="U102" i="4"/>
  <c r="T102" i="4"/>
  <c r="S102" i="4"/>
  <c r="R102" i="4"/>
  <c r="Q102" i="4"/>
  <c r="P102" i="4"/>
  <c r="O102" i="4"/>
  <c r="N102" i="4"/>
  <c r="M102" i="4"/>
  <c r="L102" i="4"/>
  <c r="K102" i="4"/>
  <c r="J102" i="4"/>
  <c r="I102" i="4"/>
  <c r="H102" i="4"/>
  <c r="G102" i="4"/>
  <c r="F102" i="4"/>
  <c r="AC83" i="4"/>
  <c r="AB83" i="4"/>
  <c r="AA83" i="4"/>
  <c r="Z83" i="4"/>
  <c r="Y83" i="4"/>
  <c r="X83" i="4"/>
  <c r="W83" i="4"/>
  <c r="V83" i="4"/>
  <c r="U83" i="4"/>
  <c r="T83" i="4"/>
  <c r="S83" i="4"/>
  <c r="R83" i="4"/>
  <c r="Q83" i="4"/>
  <c r="P83" i="4"/>
  <c r="O83" i="4"/>
  <c r="N83" i="4"/>
  <c r="M83" i="4"/>
  <c r="L83" i="4"/>
  <c r="K83" i="4"/>
  <c r="J83" i="4"/>
  <c r="I83" i="4"/>
  <c r="H83" i="4"/>
  <c r="G83" i="4"/>
  <c r="F83" i="4"/>
  <c r="AC77" i="4"/>
  <c r="AB77" i="4"/>
  <c r="AA77" i="4"/>
  <c r="Z77" i="4"/>
  <c r="Y77" i="4"/>
  <c r="X77" i="4"/>
  <c r="W77" i="4"/>
  <c r="V77" i="4"/>
  <c r="U77" i="4"/>
  <c r="T77" i="4"/>
  <c r="S77" i="4"/>
  <c r="R77" i="4"/>
  <c r="Q77" i="4"/>
  <c r="P77" i="4"/>
  <c r="O77" i="4"/>
  <c r="N77" i="4"/>
  <c r="M77" i="4"/>
  <c r="L77" i="4"/>
  <c r="K77" i="4"/>
  <c r="J77" i="4"/>
  <c r="I77" i="4"/>
  <c r="H77" i="4"/>
  <c r="G77" i="4"/>
  <c r="F77" i="4"/>
  <c r="AC72" i="4"/>
  <c r="AB72" i="4"/>
  <c r="AA72" i="4"/>
  <c r="Z72" i="4"/>
  <c r="Y72" i="4"/>
  <c r="X72" i="4"/>
  <c r="W72" i="4"/>
  <c r="V72" i="4"/>
  <c r="U72" i="4"/>
  <c r="T72" i="4"/>
  <c r="S72" i="4"/>
  <c r="R72" i="4"/>
  <c r="Q72" i="4"/>
  <c r="P72" i="4"/>
  <c r="O72" i="4"/>
  <c r="N72" i="4"/>
  <c r="M72" i="4"/>
  <c r="L72" i="4"/>
  <c r="K72" i="4"/>
  <c r="J72" i="4"/>
  <c r="I72" i="4"/>
  <c r="H72" i="4"/>
  <c r="G72" i="4"/>
  <c r="F72" i="4"/>
  <c r="AC59" i="4"/>
  <c r="AB59" i="4"/>
  <c r="AA59" i="4"/>
  <c r="Z59" i="4"/>
  <c r="Y59" i="4"/>
  <c r="X59" i="4"/>
  <c r="W59" i="4"/>
  <c r="V59" i="4"/>
  <c r="U59" i="4"/>
  <c r="T59" i="4"/>
  <c r="S59" i="4"/>
  <c r="R59" i="4"/>
  <c r="Q59" i="4"/>
  <c r="P59" i="4"/>
  <c r="O59" i="4"/>
  <c r="N59" i="4"/>
  <c r="M59" i="4"/>
  <c r="L59" i="4"/>
  <c r="K59" i="4"/>
  <c r="J59" i="4"/>
  <c r="I59" i="4"/>
  <c r="H59" i="4"/>
  <c r="G59" i="4"/>
  <c r="F59" i="4"/>
  <c r="AC40" i="4"/>
  <c r="AB40" i="4"/>
  <c r="AA40" i="4"/>
  <c r="Z40" i="4"/>
  <c r="Y40" i="4"/>
  <c r="X40" i="4"/>
  <c r="W40" i="4"/>
  <c r="V40" i="4"/>
  <c r="U40" i="4"/>
  <c r="T40" i="4"/>
  <c r="S40" i="4"/>
  <c r="R40" i="4"/>
  <c r="Q40" i="4"/>
  <c r="P40" i="4"/>
  <c r="O40" i="4"/>
  <c r="N40" i="4"/>
  <c r="M40" i="4"/>
  <c r="L40" i="4"/>
  <c r="K40" i="4"/>
  <c r="J40" i="4"/>
  <c r="I40" i="4"/>
  <c r="H40" i="4"/>
  <c r="G40" i="4"/>
  <c r="F40" i="4"/>
  <c r="E40" i="4"/>
  <c r="AC34" i="4"/>
  <c r="AB34" i="4"/>
  <c r="AA34" i="4"/>
  <c r="Z34" i="4"/>
  <c r="Y34" i="4"/>
  <c r="X34" i="4"/>
  <c r="W34" i="4"/>
  <c r="V34" i="4"/>
  <c r="U34" i="4"/>
  <c r="T34" i="4"/>
  <c r="S34" i="4"/>
  <c r="R34" i="4"/>
  <c r="Q34" i="4"/>
  <c r="P34" i="4"/>
  <c r="O34" i="4"/>
  <c r="N34" i="4"/>
  <c r="M34" i="4"/>
  <c r="L34" i="4"/>
  <c r="K34" i="4"/>
  <c r="J34" i="4"/>
  <c r="I34" i="4"/>
  <c r="H34" i="4"/>
  <c r="G34" i="4"/>
  <c r="F34" i="4"/>
  <c r="AC29" i="4"/>
  <c r="AB29" i="4"/>
  <c r="AA29" i="4"/>
  <c r="Z29" i="4"/>
  <c r="Y29" i="4"/>
  <c r="X29" i="4"/>
  <c r="W29" i="4"/>
  <c r="V29" i="4"/>
  <c r="U29" i="4"/>
  <c r="T29" i="4"/>
  <c r="S29" i="4"/>
  <c r="R29" i="4"/>
  <c r="Q29" i="4"/>
  <c r="P29" i="4"/>
  <c r="O29" i="4"/>
  <c r="N29" i="4"/>
  <c r="M29" i="4"/>
  <c r="L29" i="4"/>
  <c r="K29" i="4"/>
  <c r="J29" i="4"/>
  <c r="I29" i="4"/>
  <c r="H29" i="4"/>
  <c r="G29" i="4"/>
  <c r="F29" i="4"/>
  <c r="AC16" i="4"/>
  <c r="AB16" i="4"/>
  <c r="AA16" i="4"/>
  <c r="Z16" i="4"/>
  <c r="Y16" i="4"/>
  <c r="X16" i="4"/>
  <c r="W16" i="4"/>
  <c r="V16" i="4"/>
  <c r="U16" i="4"/>
  <c r="T16" i="4"/>
  <c r="S16" i="4"/>
  <c r="R16" i="4"/>
  <c r="Q16" i="4"/>
  <c r="P16" i="4"/>
  <c r="O16" i="4"/>
  <c r="N16" i="4"/>
  <c r="M16" i="4"/>
  <c r="L16" i="4"/>
  <c r="K16" i="4"/>
  <c r="J16" i="4"/>
  <c r="I16" i="4"/>
  <c r="H16" i="4"/>
  <c r="G16" i="4"/>
  <c r="F16" i="4"/>
  <c r="AC169" i="2"/>
  <c r="AB169" i="2"/>
  <c r="AA169" i="2"/>
  <c r="Z169" i="2"/>
  <c r="Y169" i="2"/>
  <c r="X169" i="2"/>
  <c r="W169" i="2"/>
  <c r="V169" i="2"/>
  <c r="U169" i="2"/>
  <c r="T169" i="2"/>
  <c r="S169" i="2"/>
  <c r="R169" i="2"/>
  <c r="Q169" i="2"/>
  <c r="P169" i="2"/>
  <c r="O169" i="2"/>
  <c r="N169" i="2"/>
  <c r="M169" i="2"/>
  <c r="L169" i="2"/>
  <c r="K169" i="2"/>
  <c r="J169" i="2"/>
  <c r="I169" i="2"/>
  <c r="H169" i="2"/>
  <c r="G169" i="2"/>
  <c r="F169" i="2"/>
  <c r="AC163" i="2"/>
  <c r="AB163" i="2"/>
  <c r="AA163" i="2"/>
  <c r="Z163" i="2"/>
  <c r="Y163" i="2"/>
  <c r="X163" i="2"/>
  <c r="W163" i="2"/>
  <c r="V163" i="2"/>
  <c r="U163" i="2"/>
  <c r="T163" i="2"/>
  <c r="S163" i="2"/>
  <c r="R163" i="2"/>
  <c r="Q163" i="2"/>
  <c r="P163" i="2"/>
  <c r="O163" i="2"/>
  <c r="N163" i="2"/>
  <c r="M163" i="2"/>
  <c r="L163" i="2"/>
  <c r="K163" i="2"/>
  <c r="J163" i="2"/>
  <c r="I163" i="2"/>
  <c r="H163" i="2"/>
  <c r="G163" i="2"/>
  <c r="F163" i="2"/>
  <c r="AC158" i="2"/>
  <c r="AB158" i="2"/>
  <c r="AA158" i="2"/>
  <c r="Z158" i="2"/>
  <c r="Y158" i="2"/>
  <c r="X158" i="2"/>
  <c r="W158" i="2"/>
  <c r="V158" i="2"/>
  <c r="U158" i="2"/>
  <c r="T158" i="2"/>
  <c r="S158" i="2"/>
  <c r="R158" i="2"/>
  <c r="Q158" i="2"/>
  <c r="P158" i="2"/>
  <c r="O158" i="2"/>
  <c r="N158" i="2"/>
  <c r="M158" i="2"/>
  <c r="L158" i="2"/>
  <c r="K158" i="2"/>
  <c r="J158" i="2"/>
  <c r="I158" i="2"/>
  <c r="H158" i="2"/>
  <c r="G158" i="2"/>
  <c r="F158" i="2"/>
  <c r="AC145" i="2"/>
  <c r="AB145" i="2"/>
  <c r="AA145" i="2"/>
  <c r="Z145" i="2"/>
  <c r="Y145" i="2"/>
  <c r="X145" i="2"/>
  <c r="W145" i="2"/>
  <c r="V145" i="2"/>
  <c r="U145" i="2"/>
  <c r="T145" i="2"/>
  <c r="S145" i="2"/>
  <c r="R145" i="2"/>
  <c r="Q145" i="2"/>
  <c r="P145" i="2"/>
  <c r="O145" i="2"/>
  <c r="N145" i="2"/>
  <c r="M145" i="2"/>
  <c r="L145" i="2"/>
  <c r="K145" i="2"/>
  <c r="J145" i="2"/>
  <c r="I145" i="2"/>
  <c r="H145" i="2"/>
  <c r="G145" i="2"/>
  <c r="F145" i="2"/>
  <c r="AC126" i="2"/>
  <c r="AB126" i="2"/>
  <c r="AA126" i="2"/>
  <c r="Z126" i="2"/>
  <c r="Y126" i="2"/>
  <c r="X126" i="2"/>
  <c r="W126" i="2"/>
  <c r="V126" i="2"/>
  <c r="U126" i="2"/>
  <c r="T126" i="2"/>
  <c r="S126" i="2"/>
  <c r="R126" i="2"/>
  <c r="Q126" i="2"/>
  <c r="P126" i="2"/>
  <c r="O126" i="2"/>
  <c r="N126" i="2"/>
  <c r="M126" i="2"/>
  <c r="L126" i="2"/>
  <c r="K126" i="2"/>
  <c r="J126" i="2"/>
  <c r="I126" i="2"/>
  <c r="H126" i="2"/>
  <c r="G126" i="2"/>
  <c r="F126" i="2"/>
  <c r="E126" i="2"/>
  <c r="AC120" i="2"/>
  <c r="AB120" i="2"/>
  <c r="AA120" i="2"/>
  <c r="Z120" i="2"/>
  <c r="Y120" i="2"/>
  <c r="X120" i="2"/>
  <c r="W120" i="2"/>
  <c r="V120" i="2"/>
  <c r="U120" i="2"/>
  <c r="T120" i="2"/>
  <c r="S120" i="2"/>
  <c r="R120" i="2"/>
  <c r="Q120" i="2"/>
  <c r="P120" i="2"/>
  <c r="O120" i="2"/>
  <c r="N120" i="2"/>
  <c r="M120" i="2"/>
  <c r="L120" i="2"/>
  <c r="K120" i="2"/>
  <c r="J120" i="2"/>
  <c r="I120" i="2"/>
  <c r="H120" i="2"/>
  <c r="G120" i="2"/>
  <c r="F120" i="2"/>
  <c r="AC115" i="2"/>
  <c r="AB115" i="2"/>
  <c r="AA115" i="2"/>
  <c r="Z115" i="2"/>
  <c r="Y115" i="2"/>
  <c r="X115" i="2"/>
  <c r="W115" i="2"/>
  <c r="V115" i="2"/>
  <c r="U115" i="2"/>
  <c r="T115" i="2"/>
  <c r="S115" i="2"/>
  <c r="R115" i="2"/>
  <c r="Q115" i="2"/>
  <c r="P115" i="2"/>
  <c r="O115" i="2"/>
  <c r="N115" i="2"/>
  <c r="M115" i="2"/>
  <c r="L115" i="2"/>
  <c r="K115" i="2"/>
  <c r="J115" i="2"/>
  <c r="I115" i="2"/>
  <c r="H115" i="2"/>
  <c r="G115" i="2"/>
  <c r="F115" i="2"/>
  <c r="AC102" i="2"/>
  <c r="AB102" i="2"/>
  <c r="AA102" i="2"/>
  <c r="Z102" i="2"/>
  <c r="Y102" i="2"/>
  <c r="X102" i="2"/>
  <c r="W102" i="2"/>
  <c r="V102" i="2"/>
  <c r="U102" i="2"/>
  <c r="T102" i="2"/>
  <c r="S102" i="2"/>
  <c r="R102" i="2"/>
  <c r="Q102" i="2"/>
  <c r="P102" i="2"/>
  <c r="O102" i="2"/>
  <c r="N102" i="2"/>
  <c r="M102" i="2"/>
  <c r="L102" i="2"/>
  <c r="K102" i="2"/>
  <c r="J102" i="2"/>
  <c r="I102" i="2"/>
  <c r="H102" i="2"/>
  <c r="G102" i="2"/>
  <c r="F102" i="2"/>
  <c r="AC83" i="2"/>
  <c r="AB83" i="2"/>
  <c r="AA83" i="2"/>
  <c r="Z83" i="2"/>
  <c r="Y83" i="2"/>
  <c r="X83" i="2"/>
  <c r="W83" i="2"/>
  <c r="V83" i="2"/>
  <c r="U83" i="2"/>
  <c r="T83" i="2"/>
  <c r="S83" i="2"/>
  <c r="R83" i="2"/>
  <c r="Q83" i="2"/>
  <c r="P83" i="2"/>
  <c r="O83" i="2"/>
  <c r="N83" i="2"/>
  <c r="M83" i="2"/>
  <c r="L83" i="2"/>
  <c r="K83" i="2"/>
  <c r="J83" i="2"/>
  <c r="I83" i="2"/>
  <c r="H83" i="2"/>
  <c r="G83" i="2"/>
  <c r="F83" i="2"/>
  <c r="AC77" i="2"/>
  <c r="AB77" i="2"/>
  <c r="AA77" i="2"/>
  <c r="Z77" i="2"/>
  <c r="Y77" i="2"/>
  <c r="X77" i="2"/>
  <c r="W77" i="2"/>
  <c r="V77" i="2"/>
  <c r="U77" i="2"/>
  <c r="T77" i="2"/>
  <c r="S77" i="2"/>
  <c r="R77" i="2"/>
  <c r="Q77" i="2"/>
  <c r="P77" i="2"/>
  <c r="O77" i="2"/>
  <c r="N77" i="2"/>
  <c r="M77" i="2"/>
  <c r="L77" i="2"/>
  <c r="K77" i="2"/>
  <c r="J77" i="2"/>
  <c r="I77" i="2"/>
  <c r="H77" i="2"/>
  <c r="G77" i="2"/>
  <c r="F77" i="2"/>
  <c r="AC72" i="2"/>
  <c r="AB72" i="2"/>
  <c r="AA72" i="2"/>
  <c r="Z72" i="2"/>
  <c r="Y72" i="2"/>
  <c r="X72" i="2"/>
  <c r="W72" i="2"/>
  <c r="V72" i="2"/>
  <c r="U72" i="2"/>
  <c r="T72" i="2"/>
  <c r="S72" i="2"/>
  <c r="R72" i="2"/>
  <c r="Q72" i="2"/>
  <c r="P72" i="2"/>
  <c r="O72" i="2"/>
  <c r="N72" i="2"/>
  <c r="M72" i="2"/>
  <c r="L72" i="2"/>
  <c r="K72" i="2"/>
  <c r="J72" i="2"/>
  <c r="I72" i="2"/>
  <c r="H72" i="2"/>
  <c r="G72" i="2"/>
  <c r="F72" i="2"/>
  <c r="AC59" i="2"/>
  <c r="AB59" i="2"/>
  <c r="AA59" i="2"/>
  <c r="Z59" i="2"/>
  <c r="Y59" i="2"/>
  <c r="X59" i="2"/>
  <c r="W59" i="2"/>
  <c r="V59" i="2"/>
  <c r="U59" i="2"/>
  <c r="T59" i="2"/>
  <c r="S59" i="2"/>
  <c r="R59" i="2"/>
  <c r="Q59" i="2"/>
  <c r="P59" i="2"/>
  <c r="O59" i="2"/>
  <c r="N59" i="2"/>
  <c r="M59" i="2"/>
  <c r="L59" i="2"/>
  <c r="K59" i="2"/>
  <c r="J59" i="2"/>
  <c r="I59" i="2"/>
  <c r="H59" i="2"/>
  <c r="G59" i="2"/>
  <c r="F59" i="2"/>
  <c r="B13" i="3" l="1"/>
  <c r="B3" i="10"/>
  <c r="E85" i="5" l="1"/>
  <c r="E42" i="38"/>
  <c r="E85" i="2"/>
  <c r="E85" i="4"/>
  <c r="E42" i="6"/>
  <c r="E128" i="4"/>
  <c r="E171" i="38"/>
  <c r="E128" i="38"/>
  <c r="E171" i="2"/>
  <c r="E128" i="5"/>
  <c r="E171" i="4"/>
  <c r="J85" i="38"/>
  <c r="J42" i="38"/>
  <c r="P128" i="38"/>
  <c r="P171" i="38"/>
  <c r="X128" i="38"/>
  <c r="X171" i="38"/>
  <c r="K85" i="38"/>
  <c r="K42" i="38"/>
  <c r="S85" i="38"/>
  <c r="S42" i="38"/>
  <c r="AA85" i="38"/>
  <c r="AA42" i="38"/>
  <c r="I171" i="38"/>
  <c r="I128" i="38"/>
  <c r="Q171" i="38"/>
  <c r="Q128" i="38"/>
  <c r="Y171" i="38"/>
  <c r="Y128" i="38"/>
  <c r="Z42" i="38"/>
  <c r="Z85" i="38"/>
  <c r="L85" i="38"/>
  <c r="L42" i="38"/>
  <c r="Z171" i="38"/>
  <c r="Z128" i="38"/>
  <c r="E85" i="38"/>
  <c r="M85" i="38"/>
  <c r="M42" i="38"/>
  <c r="U85" i="38"/>
  <c r="U42" i="38"/>
  <c r="AC85" i="38"/>
  <c r="AC42" i="38"/>
  <c r="K128" i="38"/>
  <c r="K171" i="38"/>
  <c r="S171" i="38"/>
  <c r="S128" i="38"/>
  <c r="AA128" i="38"/>
  <c r="AA171" i="38"/>
  <c r="R85" i="38"/>
  <c r="R42" i="38"/>
  <c r="R171" i="38"/>
  <c r="R128" i="38"/>
  <c r="F42" i="38"/>
  <c r="F85" i="38"/>
  <c r="N42" i="38"/>
  <c r="N85" i="38"/>
  <c r="V42" i="38"/>
  <c r="V85" i="38"/>
  <c r="L171" i="38"/>
  <c r="L128" i="38"/>
  <c r="T171" i="38"/>
  <c r="T128" i="38"/>
  <c r="AB171" i="38"/>
  <c r="AB128" i="38"/>
  <c r="T85" i="38"/>
  <c r="T42" i="38"/>
  <c r="G85" i="38"/>
  <c r="G42" i="38"/>
  <c r="O42" i="38"/>
  <c r="O85" i="38"/>
  <c r="W42" i="38"/>
  <c r="W85" i="38"/>
  <c r="M171" i="38"/>
  <c r="M128" i="38"/>
  <c r="U171" i="38"/>
  <c r="U128" i="38"/>
  <c r="AC171" i="38"/>
  <c r="AC128" i="38"/>
  <c r="J171" i="38"/>
  <c r="J128" i="38"/>
  <c r="H42" i="38"/>
  <c r="H85" i="38"/>
  <c r="P42" i="38"/>
  <c r="P85" i="38"/>
  <c r="X42" i="38"/>
  <c r="X85" i="38"/>
  <c r="F128" i="38"/>
  <c r="F171" i="38"/>
  <c r="N128" i="38"/>
  <c r="N171" i="38"/>
  <c r="V128" i="38"/>
  <c r="V171" i="38"/>
  <c r="H128" i="38"/>
  <c r="H171" i="38"/>
  <c r="AB85" i="38"/>
  <c r="AB42" i="38"/>
  <c r="I42" i="38"/>
  <c r="I85" i="38"/>
  <c r="Q42" i="38"/>
  <c r="Q85" i="38"/>
  <c r="Y42" i="38"/>
  <c r="Y85" i="38"/>
  <c r="G128" i="38"/>
  <c r="G171" i="38"/>
  <c r="O128" i="38"/>
  <c r="O171" i="38"/>
  <c r="W128" i="38"/>
  <c r="W171" i="38"/>
  <c r="Z42" i="24"/>
  <c r="Z85" i="24"/>
  <c r="Z85" i="22"/>
  <c r="Z85" i="23"/>
  <c r="Z42" i="23"/>
  <c r="Z42" i="22"/>
  <c r="Z85" i="21"/>
  <c r="Z42" i="21"/>
  <c r="Z85" i="20"/>
  <c r="Z42" i="20"/>
  <c r="K85" i="24"/>
  <c r="K42" i="24"/>
  <c r="K85" i="23"/>
  <c r="K42" i="23"/>
  <c r="K85" i="22"/>
  <c r="K42" i="22"/>
  <c r="K85" i="21"/>
  <c r="K42" i="21"/>
  <c r="K85" i="20"/>
  <c r="K42" i="20"/>
  <c r="S85" i="24"/>
  <c r="S42" i="24"/>
  <c r="S85" i="23"/>
  <c r="S42" i="23"/>
  <c r="S42" i="22"/>
  <c r="S85" i="22"/>
  <c r="S85" i="21"/>
  <c r="S42" i="21"/>
  <c r="S85" i="20"/>
  <c r="S42" i="20"/>
  <c r="AA85" i="24"/>
  <c r="AA42" i="24"/>
  <c r="AA85" i="23"/>
  <c r="AA42" i="23"/>
  <c r="AA42" i="22"/>
  <c r="AA85" i="22"/>
  <c r="AA85" i="21"/>
  <c r="AA42" i="21"/>
  <c r="AA85" i="20"/>
  <c r="AA42" i="20"/>
  <c r="I128" i="23"/>
  <c r="I171" i="24"/>
  <c r="I128" i="24"/>
  <c r="I171" i="23"/>
  <c r="I171" i="22"/>
  <c r="I128" i="21"/>
  <c r="I128" i="22"/>
  <c r="I171" i="20"/>
  <c r="I171" i="21"/>
  <c r="I128" i="20"/>
  <c r="Q128" i="23"/>
  <c r="Q171" i="24"/>
  <c r="Q128" i="24"/>
  <c r="Q171" i="23"/>
  <c r="Q171" i="22"/>
  <c r="Q128" i="21"/>
  <c r="Q171" i="21"/>
  <c r="Q171" i="20"/>
  <c r="Q128" i="22"/>
  <c r="Q128" i="20"/>
  <c r="Y128" i="23"/>
  <c r="Y171" i="24"/>
  <c r="Y128" i="24"/>
  <c r="Y171" i="23"/>
  <c r="Y128" i="22"/>
  <c r="Y128" i="21"/>
  <c r="Y171" i="22"/>
  <c r="Y171" i="20"/>
  <c r="Y171" i="21"/>
  <c r="Y128" i="20"/>
  <c r="L85" i="24"/>
  <c r="L42" i="24"/>
  <c r="L85" i="23"/>
  <c r="L42" i="23"/>
  <c r="L42" i="22"/>
  <c r="L85" i="21"/>
  <c r="L85" i="22"/>
  <c r="L42" i="20"/>
  <c r="L42" i="21"/>
  <c r="L85" i="20"/>
  <c r="R171" i="24"/>
  <c r="R128" i="24"/>
  <c r="R171" i="23"/>
  <c r="R171" i="22"/>
  <c r="R171" i="21"/>
  <c r="R128" i="23"/>
  <c r="R128" i="22"/>
  <c r="R128" i="21"/>
  <c r="R171" i="20"/>
  <c r="R128" i="20"/>
  <c r="R42" i="24"/>
  <c r="R85" i="22"/>
  <c r="R85" i="24"/>
  <c r="R85" i="23"/>
  <c r="R42" i="23"/>
  <c r="R42" i="22"/>
  <c r="R85" i="21"/>
  <c r="R42" i="21"/>
  <c r="R85" i="20"/>
  <c r="R42" i="20"/>
  <c r="T85" i="24"/>
  <c r="T42" i="24"/>
  <c r="T85" i="23"/>
  <c r="T42" i="23"/>
  <c r="T42" i="22"/>
  <c r="T85" i="22"/>
  <c r="T85" i="21"/>
  <c r="T42" i="20"/>
  <c r="T42" i="21"/>
  <c r="T85" i="20"/>
  <c r="AB85" i="24"/>
  <c r="AB42" i="24"/>
  <c r="AB85" i="23"/>
  <c r="AB42" i="23"/>
  <c r="AB42" i="22"/>
  <c r="AB85" i="22"/>
  <c r="AB85" i="21"/>
  <c r="AB42" i="21"/>
  <c r="AB42" i="20"/>
  <c r="AB85" i="20"/>
  <c r="E85" i="24"/>
  <c r="E42" i="24"/>
  <c r="E85" i="23"/>
  <c r="E42" i="23"/>
  <c r="E85" i="21"/>
  <c r="E85" i="22"/>
  <c r="E42" i="22"/>
  <c r="E42" i="21"/>
  <c r="E42" i="20"/>
  <c r="E85" i="20"/>
  <c r="M85" i="24"/>
  <c r="M42" i="24"/>
  <c r="M85" i="23"/>
  <c r="M42" i="23"/>
  <c r="M85" i="21"/>
  <c r="M85" i="22"/>
  <c r="M42" i="21"/>
  <c r="M42" i="22"/>
  <c r="M85" i="20"/>
  <c r="M42" i="20"/>
  <c r="U85" i="24"/>
  <c r="U42" i="24"/>
  <c r="U85" i="23"/>
  <c r="U42" i="23"/>
  <c r="U85" i="22"/>
  <c r="U85" i="21"/>
  <c r="U42" i="21"/>
  <c r="U42" i="22"/>
  <c r="U85" i="20"/>
  <c r="U42" i="20"/>
  <c r="AC85" i="24"/>
  <c r="AC42" i="24"/>
  <c r="AC85" i="23"/>
  <c r="AC42" i="23"/>
  <c r="AC85" i="22"/>
  <c r="AC85" i="21"/>
  <c r="AC42" i="21"/>
  <c r="AC42" i="22"/>
  <c r="AC85" i="20"/>
  <c r="AC42" i="20"/>
  <c r="K171" i="24"/>
  <c r="K128" i="24"/>
  <c r="K171" i="23"/>
  <c r="K128" i="23"/>
  <c r="K171" i="22"/>
  <c r="K128" i="21"/>
  <c r="K128" i="22"/>
  <c r="K171" i="20"/>
  <c r="K171" i="21"/>
  <c r="K128" i="20"/>
  <c r="S171" i="24"/>
  <c r="S128" i="24"/>
  <c r="S171" i="23"/>
  <c r="S171" i="22"/>
  <c r="S128" i="23"/>
  <c r="S128" i="21"/>
  <c r="S128" i="22"/>
  <c r="S171" i="20"/>
  <c r="S171" i="21"/>
  <c r="S128" i="20"/>
  <c r="AA171" i="24"/>
  <c r="AA128" i="24"/>
  <c r="AA171" i="23"/>
  <c r="AA128" i="23"/>
  <c r="AA171" i="22"/>
  <c r="AA128" i="21"/>
  <c r="AA171" i="20"/>
  <c r="AA128" i="22"/>
  <c r="AA171" i="21"/>
  <c r="AA128" i="20"/>
  <c r="H171" i="24"/>
  <c r="H171" i="23"/>
  <c r="H128" i="23"/>
  <c r="H171" i="22"/>
  <c r="H128" i="24"/>
  <c r="H128" i="22"/>
  <c r="H171" i="21"/>
  <c r="H128" i="21"/>
  <c r="H171" i="20"/>
  <c r="H128" i="20"/>
  <c r="J171" i="24"/>
  <c r="J128" i="24"/>
  <c r="J128" i="23"/>
  <c r="J171" i="23"/>
  <c r="J171" i="22"/>
  <c r="J171" i="21"/>
  <c r="J128" i="22"/>
  <c r="J171" i="20"/>
  <c r="J128" i="21"/>
  <c r="J128" i="20"/>
  <c r="F85" i="24"/>
  <c r="F42" i="24"/>
  <c r="F85" i="23"/>
  <c r="F42" i="23"/>
  <c r="F85" i="22"/>
  <c r="F42" i="21"/>
  <c r="F85" i="21"/>
  <c r="F85" i="20"/>
  <c r="F42" i="22"/>
  <c r="F42" i="20"/>
  <c r="N85" i="24"/>
  <c r="N42" i="24"/>
  <c r="N85" i="23"/>
  <c r="N42" i="23"/>
  <c r="N85" i="22"/>
  <c r="N85" i="21"/>
  <c r="N42" i="21"/>
  <c r="N42" i="22"/>
  <c r="N85" i="20"/>
  <c r="N42" i="20"/>
  <c r="V85" i="24"/>
  <c r="V42" i="24"/>
  <c r="V85" i="23"/>
  <c r="V42" i="23"/>
  <c r="V42" i="21"/>
  <c r="V42" i="22"/>
  <c r="V85" i="21"/>
  <c r="V85" i="20"/>
  <c r="V85" i="22"/>
  <c r="V42" i="20"/>
  <c r="L171" i="24"/>
  <c r="L128" i="24"/>
  <c r="L171" i="23"/>
  <c r="L128" i="23"/>
  <c r="L171" i="22"/>
  <c r="L128" i="22"/>
  <c r="L171" i="21"/>
  <c r="L128" i="20"/>
  <c r="L128" i="21"/>
  <c r="L171" i="20"/>
  <c r="T171" i="24"/>
  <c r="T128" i="24"/>
  <c r="T171" i="23"/>
  <c r="T128" i="23"/>
  <c r="T171" i="22"/>
  <c r="T128" i="22"/>
  <c r="T171" i="21"/>
  <c r="T128" i="21"/>
  <c r="T128" i="20"/>
  <c r="T171" i="20"/>
  <c r="AB171" i="24"/>
  <c r="AB128" i="24"/>
  <c r="AB171" i="23"/>
  <c r="AB128" i="23"/>
  <c r="AB171" i="22"/>
  <c r="AB128" i="22"/>
  <c r="AB128" i="20"/>
  <c r="AB171" i="21"/>
  <c r="AB128" i="21"/>
  <c r="AB171" i="20"/>
  <c r="P171" i="24"/>
  <c r="P171" i="23"/>
  <c r="P128" i="23"/>
  <c r="P171" i="22"/>
  <c r="P128" i="22"/>
  <c r="P128" i="24"/>
  <c r="P171" i="21"/>
  <c r="P128" i="21"/>
  <c r="P171" i="20"/>
  <c r="P128" i="20"/>
  <c r="Z171" i="24"/>
  <c r="Z128" i="24"/>
  <c r="Z128" i="23"/>
  <c r="Z171" i="22"/>
  <c r="Z128" i="22"/>
  <c r="Z171" i="21"/>
  <c r="Z171" i="23"/>
  <c r="Z128" i="21"/>
  <c r="Z171" i="20"/>
  <c r="Z128" i="20"/>
  <c r="G85" i="24"/>
  <c r="G42" i="24"/>
  <c r="G85" i="23"/>
  <c r="G42" i="23"/>
  <c r="G85" i="22"/>
  <c r="G85" i="21"/>
  <c r="G42" i="22"/>
  <c r="G42" i="21"/>
  <c r="G42" i="20"/>
  <c r="G85" i="20"/>
  <c r="O85" i="24"/>
  <c r="O42" i="24"/>
  <c r="O85" i="23"/>
  <c r="O42" i="23"/>
  <c r="O85" i="22"/>
  <c r="O85" i="21"/>
  <c r="O42" i="22"/>
  <c r="O42" i="20"/>
  <c r="O85" i="20"/>
  <c r="O42" i="21"/>
  <c r="W85" i="24"/>
  <c r="W42" i="24"/>
  <c r="W85" i="23"/>
  <c r="W42" i="23"/>
  <c r="W85" i="22"/>
  <c r="W85" i="21"/>
  <c r="W42" i="22"/>
  <c r="W85" i="20"/>
  <c r="W42" i="21"/>
  <c r="W42" i="20"/>
  <c r="E171" i="24"/>
  <c r="E128" i="24"/>
  <c r="E171" i="23"/>
  <c r="E128" i="23"/>
  <c r="E171" i="22"/>
  <c r="E128" i="22"/>
  <c r="E171" i="21"/>
  <c r="E171" i="20"/>
  <c r="E128" i="20"/>
  <c r="E128" i="21"/>
  <c r="M171" i="24"/>
  <c r="M128" i="24"/>
  <c r="M171" i="23"/>
  <c r="M128" i="23"/>
  <c r="M171" i="22"/>
  <c r="M128" i="22"/>
  <c r="M171" i="21"/>
  <c r="M171" i="20"/>
  <c r="M128" i="20"/>
  <c r="M128" i="21"/>
  <c r="U171" i="24"/>
  <c r="U128" i="24"/>
  <c r="U171" i="23"/>
  <c r="U128" i="23"/>
  <c r="U171" i="22"/>
  <c r="U128" i="22"/>
  <c r="U171" i="21"/>
  <c r="U171" i="20"/>
  <c r="U128" i="20"/>
  <c r="U128" i="21"/>
  <c r="AC171" i="24"/>
  <c r="AC128" i="24"/>
  <c r="AC171" i="23"/>
  <c r="AC128" i="23"/>
  <c r="AC171" i="22"/>
  <c r="AC128" i="22"/>
  <c r="AC171" i="21"/>
  <c r="AC171" i="20"/>
  <c r="AC128" i="20"/>
  <c r="AC128" i="21"/>
  <c r="J42" i="24"/>
  <c r="J85" i="22"/>
  <c r="J85" i="23"/>
  <c r="J85" i="24"/>
  <c r="J42" i="23"/>
  <c r="J42" i="22"/>
  <c r="J85" i="21"/>
  <c r="J42" i="21"/>
  <c r="J85" i="20"/>
  <c r="J42" i="20"/>
  <c r="H85" i="24"/>
  <c r="H42" i="24"/>
  <c r="H85" i="23"/>
  <c r="H42" i="23"/>
  <c r="H85" i="22"/>
  <c r="H42" i="22"/>
  <c r="H42" i="21"/>
  <c r="H85" i="21"/>
  <c r="H85" i="20"/>
  <c r="H42" i="20"/>
  <c r="V128" i="24"/>
  <c r="V171" i="24"/>
  <c r="V171" i="23"/>
  <c r="V128" i="23"/>
  <c r="V171" i="22"/>
  <c r="V128" i="22"/>
  <c r="V171" i="21"/>
  <c r="V128" i="21"/>
  <c r="V128" i="20"/>
  <c r="V171" i="20"/>
  <c r="X171" i="24"/>
  <c r="X171" i="23"/>
  <c r="X128" i="23"/>
  <c r="X171" i="22"/>
  <c r="X128" i="22"/>
  <c r="X128" i="24"/>
  <c r="X171" i="21"/>
  <c r="X128" i="21"/>
  <c r="X171" i="20"/>
  <c r="X128" i="20"/>
  <c r="P85" i="24"/>
  <c r="P42" i="24"/>
  <c r="P85" i="23"/>
  <c r="P42" i="23"/>
  <c r="P85" i="22"/>
  <c r="P42" i="22"/>
  <c r="P42" i="21"/>
  <c r="P85" i="21"/>
  <c r="P85" i="20"/>
  <c r="P42" i="20"/>
  <c r="X85" i="24"/>
  <c r="X42" i="24"/>
  <c r="X85" i="23"/>
  <c r="X42" i="23"/>
  <c r="X42" i="22"/>
  <c r="X85" i="22"/>
  <c r="X42" i="21"/>
  <c r="X85" i="21"/>
  <c r="X85" i="20"/>
  <c r="X42" i="20"/>
  <c r="F128" i="24"/>
  <c r="F171" i="23"/>
  <c r="F128" i="23"/>
  <c r="F171" i="24"/>
  <c r="F171" i="22"/>
  <c r="F128" i="22"/>
  <c r="F171" i="21"/>
  <c r="F128" i="21"/>
  <c r="F171" i="20"/>
  <c r="F128" i="20"/>
  <c r="N128" i="24"/>
  <c r="N171" i="23"/>
  <c r="N128" i="23"/>
  <c r="N171" i="24"/>
  <c r="N171" i="22"/>
  <c r="N171" i="21"/>
  <c r="N128" i="21"/>
  <c r="N128" i="22"/>
  <c r="N171" i="20"/>
  <c r="N128" i="20"/>
  <c r="I42" i="24"/>
  <c r="I85" i="24"/>
  <c r="I42" i="23"/>
  <c r="I85" i="23"/>
  <c r="I85" i="22"/>
  <c r="I42" i="22"/>
  <c r="I85" i="20"/>
  <c r="I42" i="21"/>
  <c r="I85" i="21"/>
  <c r="I42" i="20"/>
  <c r="Q42" i="24"/>
  <c r="Q42" i="23"/>
  <c r="Q85" i="24"/>
  <c r="Q85" i="23"/>
  <c r="Q85" i="22"/>
  <c r="Q42" i="22"/>
  <c r="Q85" i="20"/>
  <c r="Q85" i="21"/>
  <c r="Q42" i="20"/>
  <c r="Q42" i="21"/>
  <c r="Y42" i="24"/>
  <c r="Y42" i="23"/>
  <c r="Y85" i="24"/>
  <c r="Y42" i="22"/>
  <c r="Y85" i="22"/>
  <c r="Y85" i="21"/>
  <c r="Y85" i="20"/>
  <c r="Y85" i="23"/>
  <c r="Y42" i="20"/>
  <c r="Y42" i="21"/>
  <c r="G171" i="24"/>
  <c r="G171" i="23"/>
  <c r="G128" i="23"/>
  <c r="G171" i="22"/>
  <c r="G128" i="24"/>
  <c r="G128" i="22"/>
  <c r="G171" i="21"/>
  <c r="G128" i="21"/>
  <c r="G171" i="20"/>
  <c r="G128" i="20"/>
  <c r="O171" i="24"/>
  <c r="O171" i="23"/>
  <c r="O128" i="23"/>
  <c r="O128" i="24"/>
  <c r="O171" i="22"/>
  <c r="O128" i="22"/>
  <c r="O171" i="21"/>
  <c r="O128" i="21"/>
  <c r="O171" i="20"/>
  <c r="O128" i="20"/>
  <c r="W171" i="24"/>
  <c r="W171" i="23"/>
  <c r="W128" i="23"/>
  <c r="W171" i="22"/>
  <c r="W128" i="22"/>
  <c r="W128" i="24"/>
  <c r="W171" i="21"/>
  <c r="W128" i="21"/>
  <c r="W171" i="20"/>
  <c r="W128" i="20"/>
  <c r="N42" i="6"/>
  <c r="N85" i="6"/>
  <c r="N85" i="4"/>
  <c r="N85" i="5"/>
  <c r="N42" i="5"/>
  <c r="N85" i="2"/>
  <c r="N42" i="4"/>
  <c r="AB171" i="6"/>
  <c r="AB128" i="6"/>
  <c r="AB171" i="5"/>
  <c r="AB128" i="5"/>
  <c r="AB128" i="4"/>
  <c r="AB171" i="4"/>
  <c r="AB171" i="2"/>
  <c r="AB128" i="2"/>
  <c r="G42" i="6"/>
  <c r="G85" i="6"/>
  <c r="G85" i="4"/>
  <c r="G42" i="5"/>
  <c r="G85" i="2"/>
  <c r="G42" i="4"/>
  <c r="G85" i="5"/>
  <c r="O42" i="6"/>
  <c r="O85" i="6"/>
  <c r="O85" i="4"/>
  <c r="O42" i="5"/>
  <c r="O85" i="2"/>
  <c r="O85" i="5"/>
  <c r="O42" i="4"/>
  <c r="W42" i="6"/>
  <c r="W85" i="6"/>
  <c r="W85" i="4"/>
  <c r="W42" i="5"/>
  <c r="W85" i="2"/>
  <c r="W85" i="5"/>
  <c r="W42" i="4"/>
  <c r="E171" i="6"/>
  <c r="E128" i="6"/>
  <c r="E171" i="5"/>
  <c r="E128" i="2"/>
  <c r="M171" i="6"/>
  <c r="M128" i="6"/>
  <c r="M171" i="5"/>
  <c r="M128" i="5"/>
  <c r="M128" i="4"/>
  <c r="M171" i="4"/>
  <c r="M171" i="2"/>
  <c r="M128" i="2"/>
  <c r="U171" i="6"/>
  <c r="U128" i="6"/>
  <c r="U171" i="5"/>
  <c r="U128" i="5"/>
  <c r="U128" i="4"/>
  <c r="U171" i="4"/>
  <c r="U171" i="2"/>
  <c r="U128" i="2"/>
  <c r="AC171" i="6"/>
  <c r="AC128" i="6"/>
  <c r="AC171" i="5"/>
  <c r="AC128" i="5"/>
  <c r="AC128" i="4"/>
  <c r="AC171" i="2"/>
  <c r="AC128" i="2"/>
  <c r="AC171" i="4"/>
  <c r="F42" i="6"/>
  <c r="F85" i="6"/>
  <c r="F85" i="4"/>
  <c r="F85" i="5"/>
  <c r="F42" i="5"/>
  <c r="F85" i="2"/>
  <c r="F42" i="4"/>
  <c r="T171" i="6"/>
  <c r="T128" i="6"/>
  <c r="T171" i="5"/>
  <c r="T128" i="5"/>
  <c r="T128" i="4"/>
  <c r="T171" i="4"/>
  <c r="T171" i="2"/>
  <c r="T128" i="2"/>
  <c r="P42" i="6"/>
  <c r="P85" i="6"/>
  <c r="P42" i="5"/>
  <c r="P85" i="5"/>
  <c r="P85" i="2"/>
  <c r="P85" i="4"/>
  <c r="P42" i="4"/>
  <c r="V42" i="6"/>
  <c r="V85" i="6"/>
  <c r="V85" i="4"/>
  <c r="V85" i="5"/>
  <c r="V42" i="5"/>
  <c r="V85" i="2"/>
  <c r="V42" i="4"/>
  <c r="X42" i="6"/>
  <c r="X85" i="6"/>
  <c r="X42" i="5"/>
  <c r="X85" i="5"/>
  <c r="X85" i="4"/>
  <c r="X85" i="2"/>
  <c r="X42" i="4"/>
  <c r="V128" i="6"/>
  <c r="V171" i="5"/>
  <c r="V128" i="5"/>
  <c r="V171" i="6"/>
  <c r="V128" i="4"/>
  <c r="V171" i="4"/>
  <c r="V171" i="2"/>
  <c r="V128" i="2"/>
  <c r="O171" i="6"/>
  <c r="O171" i="5"/>
  <c r="O128" i="4"/>
  <c r="O171" i="4"/>
  <c r="O128" i="6"/>
  <c r="O128" i="2"/>
  <c r="O128" i="5"/>
  <c r="O171" i="2"/>
  <c r="L171" i="6"/>
  <c r="L128" i="6"/>
  <c r="L171" i="5"/>
  <c r="L128" i="5"/>
  <c r="L128" i="4"/>
  <c r="L171" i="4"/>
  <c r="L171" i="2"/>
  <c r="L128" i="2"/>
  <c r="H42" i="6"/>
  <c r="H85" i="6"/>
  <c r="H42" i="5"/>
  <c r="H85" i="5"/>
  <c r="H85" i="2"/>
  <c r="H42" i="4"/>
  <c r="H85" i="4"/>
  <c r="N128" i="6"/>
  <c r="N171" i="5"/>
  <c r="N128" i="5"/>
  <c r="N171" i="6"/>
  <c r="N128" i="4"/>
  <c r="N171" i="4"/>
  <c r="N171" i="2"/>
  <c r="N128" i="2"/>
  <c r="I85" i="6"/>
  <c r="I42" i="5"/>
  <c r="I42" i="6"/>
  <c r="I85" i="5"/>
  <c r="I85" i="4"/>
  <c r="I42" i="4"/>
  <c r="I85" i="2"/>
  <c r="G171" i="6"/>
  <c r="G128" i="4"/>
  <c r="G171" i="5"/>
  <c r="G171" i="4"/>
  <c r="G128" i="5"/>
  <c r="G128" i="2"/>
  <c r="G128" i="6"/>
  <c r="G171" i="2"/>
  <c r="J85" i="6"/>
  <c r="J42" i="6"/>
  <c r="J42" i="5"/>
  <c r="J85" i="5"/>
  <c r="J85" i="4"/>
  <c r="J42" i="4"/>
  <c r="J85" i="2"/>
  <c r="R85" i="6"/>
  <c r="R42" i="6"/>
  <c r="R42" i="5"/>
  <c r="R85" i="5"/>
  <c r="R85" i="4"/>
  <c r="R42" i="4"/>
  <c r="R85" i="2"/>
  <c r="Z85" i="6"/>
  <c r="Z42" i="6"/>
  <c r="Z42" i="5"/>
  <c r="Z85" i="5"/>
  <c r="Z85" i="4"/>
  <c r="Z42" i="4"/>
  <c r="Z85" i="2"/>
  <c r="H171" i="6"/>
  <c r="H128" i="6"/>
  <c r="H171" i="5"/>
  <c r="H128" i="5"/>
  <c r="H171" i="4"/>
  <c r="H128" i="4"/>
  <c r="H171" i="2"/>
  <c r="H128" i="2"/>
  <c r="P171" i="6"/>
  <c r="P128" i="6"/>
  <c r="P171" i="5"/>
  <c r="P128" i="5"/>
  <c r="P171" i="4"/>
  <c r="P128" i="4"/>
  <c r="P171" i="2"/>
  <c r="P128" i="2"/>
  <c r="X171" i="6"/>
  <c r="X128" i="6"/>
  <c r="X171" i="5"/>
  <c r="X128" i="5"/>
  <c r="X128" i="4"/>
  <c r="X171" i="4"/>
  <c r="X171" i="2"/>
  <c r="X128" i="2"/>
  <c r="F128" i="6"/>
  <c r="F171" i="5"/>
  <c r="F128" i="5"/>
  <c r="F171" i="6"/>
  <c r="F128" i="4"/>
  <c r="F171" i="4"/>
  <c r="F171" i="2"/>
  <c r="F128" i="2"/>
  <c r="Q85" i="6"/>
  <c r="Q42" i="6"/>
  <c r="Q42" i="5"/>
  <c r="Q85" i="5"/>
  <c r="Q85" i="4"/>
  <c r="Q42" i="4"/>
  <c r="Q85" i="2"/>
  <c r="Y85" i="6"/>
  <c r="Y42" i="6"/>
  <c r="Y42" i="5"/>
  <c r="Y85" i="5"/>
  <c r="Y85" i="4"/>
  <c r="Y42" i="4"/>
  <c r="Y85" i="2"/>
  <c r="W171" i="6"/>
  <c r="W171" i="5"/>
  <c r="W128" i="4"/>
  <c r="W128" i="6"/>
  <c r="W171" i="4"/>
  <c r="W128" i="5"/>
  <c r="W128" i="2"/>
  <c r="W171" i="2"/>
  <c r="K85" i="6"/>
  <c r="K42" i="6"/>
  <c r="K42" i="5"/>
  <c r="K85" i="5"/>
  <c r="K42" i="4"/>
  <c r="K85" i="4"/>
  <c r="K85" i="2"/>
  <c r="S85" i="6"/>
  <c r="S42" i="6"/>
  <c r="S42" i="5"/>
  <c r="S85" i="5"/>
  <c r="S42" i="4"/>
  <c r="S85" i="4"/>
  <c r="S85" i="2"/>
  <c r="AA85" i="6"/>
  <c r="AA42" i="6"/>
  <c r="AA42" i="5"/>
  <c r="AA85" i="5"/>
  <c r="AA42" i="4"/>
  <c r="AA85" i="2"/>
  <c r="AA85" i="4"/>
  <c r="I171" i="6"/>
  <c r="I128" i="6"/>
  <c r="I171" i="5"/>
  <c r="I128" i="5"/>
  <c r="I171" i="4"/>
  <c r="I128" i="4"/>
  <c r="I171" i="2"/>
  <c r="I128" i="2"/>
  <c r="Q171" i="6"/>
  <c r="Q128" i="6"/>
  <c r="Q171" i="5"/>
  <c r="Q128" i="5"/>
  <c r="Q171" i="4"/>
  <c r="Q128" i="4"/>
  <c r="Q171" i="2"/>
  <c r="Q128" i="2"/>
  <c r="Y171" i="6"/>
  <c r="Y128" i="6"/>
  <c r="Y171" i="5"/>
  <c r="Y128" i="5"/>
  <c r="Y171" i="4"/>
  <c r="Y128" i="4"/>
  <c r="Y171" i="2"/>
  <c r="Y128" i="2"/>
  <c r="T42" i="6"/>
  <c r="T85" i="5"/>
  <c r="T85" i="6"/>
  <c r="T42" i="5"/>
  <c r="T42" i="4"/>
  <c r="T85" i="4"/>
  <c r="T85" i="2"/>
  <c r="R171" i="6"/>
  <c r="R128" i="6"/>
  <c r="R171" i="5"/>
  <c r="R128" i="5"/>
  <c r="R171" i="4"/>
  <c r="R128" i="4"/>
  <c r="R171" i="2"/>
  <c r="R128" i="2"/>
  <c r="L42" i="6"/>
  <c r="L85" i="6"/>
  <c r="L85" i="5"/>
  <c r="L42" i="5"/>
  <c r="L42" i="4"/>
  <c r="L85" i="4"/>
  <c r="L85" i="2"/>
  <c r="AB42" i="6"/>
  <c r="AB85" i="5"/>
  <c r="AB85" i="6"/>
  <c r="AB42" i="5"/>
  <c r="AB42" i="4"/>
  <c r="AB85" i="2"/>
  <c r="AB85" i="4"/>
  <c r="J171" i="6"/>
  <c r="J128" i="6"/>
  <c r="J171" i="5"/>
  <c r="J128" i="5"/>
  <c r="J171" i="4"/>
  <c r="J128" i="4"/>
  <c r="J171" i="2"/>
  <c r="J128" i="2"/>
  <c r="Z171" i="6"/>
  <c r="Z128" i="6"/>
  <c r="Z171" i="5"/>
  <c r="Z128" i="5"/>
  <c r="Z171" i="4"/>
  <c r="Z128" i="4"/>
  <c r="Z171" i="2"/>
  <c r="Z128" i="2"/>
  <c r="E85" i="6"/>
  <c r="E42" i="5"/>
  <c r="E42" i="4"/>
  <c r="M42" i="6"/>
  <c r="M85" i="6"/>
  <c r="M85" i="4"/>
  <c r="M42" i="5"/>
  <c r="M85" i="5"/>
  <c r="M85" i="2"/>
  <c r="M42" i="4"/>
  <c r="U42" i="6"/>
  <c r="U85" i="6"/>
  <c r="U85" i="4"/>
  <c r="U42" i="5"/>
  <c r="U85" i="5"/>
  <c r="U85" i="2"/>
  <c r="U42" i="4"/>
  <c r="AC42" i="6"/>
  <c r="AC85" i="6"/>
  <c r="AC85" i="4"/>
  <c r="AC42" i="5"/>
  <c r="AC85" i="5"/>
  <c r="AC85" i="2"/>
  <c r="AC42" i="4"/>
  <c r="K171" i="6"/>
  <c r="K128" i="6"/>
  <c r="K171" i="5"/>
  <c r="K128" i="5"/>
  <c r="K171" i="4"/>
  <c r="K171" i="2"/>
  <c r="K128" i="2"/>
  <c r="K128" i="4"/>
  <c r="S171" i="6"/>
  <c r="S128" i="6"/>
  <c r="S171" i="5"/>
  <c r="S128" i="5"/>
  <c r="S171" i="4"/>
  <c r="S128" i="4"/>
  <c r="S171" i="2"/>
  <c r="S128" i="2"/>
  <c r="AA171" i="6"/>
  <c r="AA128" i="6"/>
  <c r="AA171" i="5"/>
  <c r="AA128" i="5"/>
  <c r="AA171" i="4"/>
  <c r="AA128" i="4"/>
  <c r="AA171" i="2"/>
  <c r="AA128" i="2"/>
  <c r="G42" i="2" l="1"/>
  <c r="H42" i="2"/>
  <c r="K42" i="2"/>
  <c r="S42" i="2"/>
  <c r="AA42" i="2"/>
  <c r="O42" i="2"/>
  <c r="P42" i="2"/>
  <c r="L42" i="2"/>
  <c r="T42" i="2"/>
  <c r="AB42" i="2"/>
  <c r="E42" i="2"/>
  <c r="M42" i="2"/>
  <c r="U42" i="2"/>
  <c r="AC42" i="2"/>
  <c r="W42" i="2"/>
  <c r="F42" i="2"/>
  <c r="N42" i="2"/>
  <c r="V42" i="2"/>
  <c r="I42" i="2"/>
  <c r="Q42" i="2"/>
  <c r="Y42" i="2"/>
  <c r="X42" i="2"/>
  <c r="J42" i="2"/>
  <c r="R42" i="2"/>
  <c r="Z42" i="2"/>
  <c r="K134" i="38" l="1"/>
  <c r="K155" i="38" s="1"/>
  <c r="K91" i="38"/>
  <c r="K112" i="38" s="1"/>
  <c r="K90" i="38"/>
  <c r="K94" i="38" s="1"/>
  <c r="K133" i="38"/>
  <c r="K137" i="38" s="1"/>
  <c r="K48" i="38"/>
  <c r="K69" i="38" s="1"/>
  <c r="K47" i="38"/>
  <c r="K51" i="38" s="1"/>
  <c r="K58" i="38" s="1"/>
  <c r="K63" i="38" s="1"/>
  <c r="K5" i="38"/>
  <c r="K26" i="38" s="1"/>
  <c r="K4" i="38"/>
  <c r="K8" i="38" s="1"/>
  <c r="L134" i="38"/>
  <c r="L155" i="38" s="1"/>
  <c r="L133" i="38"/>
  <c r="L137" i="38" s="1"/>
  <c r="L91" i="38"/>
  <c r="L112" i="38" s="1"/>
  <c r="L90" i="38"/>
  <c r="L94" i="38" s="1"/>
  <c r="L48" i="38"/>
  <c r="L69" i="38" s="1"/>
  <c r="L47" i="38"/>
  <c r="L51" i="38" s="1"/>
  <c r="L58" i="38" s="1"/>
  <c r="L63" i="38" s="1"/>
  <c r="L5" i="38"/>
  <c r="L26" i="38" s="1"/>
  <c r="L4" i="38"/>
  <c r="L8" i="38" s="1"/>
  <c r="M134" i="38"/>
  <c r="M155" i="38" s="1"/>
  <c r="M133" i="38"/>
  <c r="M137" i="38" s="1"/>
  <c r="M48" i="38"/>
  <c r="M69" i="38" s="1"/>
  <c r="M47" i="38"/>
  <c r="M51" i="38" s="1"/>
  <c r="M58" i="38" s="1"/>
  <c r="M63" i="38" s="1"/>
  <c r="M5" i="38"/>
  <c r="M26" i="38" s="1"/>
  <c r="M4" i="38"/>
  <c r="M8" i="38" s="1"/>
  <c r="M90" i="38"/>
  <c r="M94" i="38" s="1"/>
  <c r="M91" i="38"/>
  <c r="M112" i="38" s="1"/>
  <c r="J48" i="38"/>
  <c r="J69" i="38" s="1"/>
  <c r="J134" i="38"/>
  <c r="J155" i="38" s="1"/>
  <c r="J133" i="38"/>
  <c r="J137" i="38" s="1"/>
  <c r="J91" i="38"/>
  <c r="J112" i="38" s="1"/>
  <c r="J90" i="38"/>
  <c r="J94" i="38" s="1"/>
  <c r="J47" i="38"/>
  <c r="J51" i="38" s="1"/>
  <c r="J58" i="38" s="1"/>
  <c r="J63" i="38" s="1"/>
  <c r="J5" i="38"/>
  <c r="J26" i="38" s="1"/>
  <c r="J4" i="38"/>
  <c r="J8" i="38" s="1"/>
  <c r="N134" i="38"/>
  <c r="N155" i="38" s="1"/>
  <c r="N133" i="38"/>
  <c r="N137" i="38" s="1"/>
  <c r="N91" i="38"/>
  <c r="N112" i="38" s="1"/>
  <c r="N90" i="38"/>
  <c r="N94" i="38" s="1"/>
  <c r="N48" i="38"/>
  <c r="N69" i="38" s="1"/>
  <c r="N47" i="38"/>
  <c r="N51" i="38" s="1"/>
  <c r="N58" i="38" s="1"/>
  <c r="N63" i="38" s="1"/>
  <c r="N5" i="38"/>
  <c r="N26" i="38" s="1"/>
  <c r="N4" i="38"/>
  <c r="N8" i="38" s="1"/>
  <c r="F134" i="24"/>
  <c r="F155" i="24" s="1"/>
  <c r="F133" i="24"/>
  <c r="F137" i="24" s="1"/>
  <c r="F134" i="23"/>
  <c r="F155" i="23" s="1"/>
  <c r="F133" i="23"/>
  <c r="F137" i="23" s="1"/>
  <c r="F134" i="22"/>
  <c r="F155" i="22" s="1"/>
  <c r="F133" i="22"/>
  <c r="F137" i="22" s="1"/>
  <c r="F91" i="24"/>
  <c r="F112" i="24" s="1"/>
  <c r="F90" i="24"/>
  <c r="F94" i="24" s="1"/>
  <c r="F91" i="23"/>
  <c r="F112" i="23" s="1"/>
  <c r="F90" i="23"/>
  <c r="F94" i="23" s="1"/>
  <c r="F91" i="22"/>
  <c r="F112" i="22" s="1"/>
  <c r="F90" i="22"/>
  <c r="F94" i="22" s="1"/>
  <c r="F48" i="24"/>
  <c r="F69" i="24" s="1"/>
  <c r="F47" i="24"/>
  <c r="F51" i="24" s="1"/>
  <c r="F48" i="23"/>
  <c r="F69" i="23" s="1"/>
  <c r="F47" i="23"/>
  <c r="F51" i="23" s="1"/>
  <c r="F48" i="22"/>
  <c r="F69" i="22" s="1"/>
  <c r="F47" i="22"/>
  <c r="F51" i="22" s="1"/>
  <c r="F5" i="24"/>
  <c r="F26" i="24" s="1"/>
  <c r="F4" i="24"/>
  <c r="F8" i="24" s="1"/>
  <c r="F5" i="23"/>
  <c r="F26" i="23" s="1"/>
  <c r="F4" i="23"/>
  <c r="F8" i="23" s="1"/>
  <c r="F5" i="22"/>
  <c r="F26" i="22" s="1"/>
  <c r="F4" i="22"/>
  <c r="F8" i="22" s="1"/>
  <c r="N134" i="24"/>
  <c r="N155" i="24" s="1"/>
  <c r="N133" i="24"/>
  <c r="N137" i="24" s="1"/>
  <c r="N134" i="23"/>
  <c r="N155" i="23" s="1"/>
  <c r="N133" i="23"/>
  <c r="N137" i="23" s="1"/>
  <c r="N134" i="22"/>
  <c r="N155" i="22" s="1"/>
  <c r="N133" i="22"/>
  <c r="N137" i="22" s="1"/>
  <c r="N134" i="21"/>
  <c r="N155" i="21" s="1"/>
  <c r="N133" i="21"/>
  <c r="N137" i="21" s="1"/>
  <c r="N91" i="24"/>
  <c r="N112" i="24" s="1"/>
  <c r="N90" i="24"/>
  <c r="N94" i="24" s="1"/>
  <c r="N91" i="23"/>
  <c r="N112" i="23" s="1"/>
  <c r="N90" i="23"/>
  <c r="N94" i="23" s="1"/>
  <c r="N91" i="22"/>
  <c r="N112" i="22" s="1"/>
  <c r="N90" i="22"/>
  <c r="N94" i="22" s="1"/>
  <c r="N91" i="21"/>
  <c r="N112" i="21" s="1"/>
  <c r="N48" i="24"/>
  <c r="N69" i="24" s="1"/>
  <c r="N47" i="24"/>
  <c r="N51" i="24" s="1"/>
  <c r="N48" i="23"/>
  <c r="N69" i="23" s="1"/>
  <c r="N47" i="23"/>
  <c r="N51" i="23" s="1"/>
  <c r="N48" i="22"/>
  <c r="N69" i="22" s="1"/>
  <c r="N47" i="22"/>
  <c r="N51" i="22" s="1"/>
  <c r="N5" i="24"/>
  <c r="N26" i="24" s="1"/>
  <c r="N4" i="24"/>
  <c r="N8" i="24" s="1"/>
  <c r="N5" i="23"/>
  <c r="N26" i="23" s="1"/>
  <c r="N4" i="23"/>
  <c r="N8" i="23" s="1"/>
  <c r="N5" i="22"/>
  <c r="N26" i="22" s="1"/>
  <c r="N4" i="22"/>
  <c r="N8" i="22" s="1"/>
  <c r="N5" i="21"/>
  <c r="N26" i="21" s="1"/>
  <c r="N4" i="21"/>
  <c r="N8" i="21" s="1"/>
  <c r="N134" i="20"/>
  <c r="N155" i="20" s="1"/>
  <c r="N133" i="20"/>
  <c r="N137" i="20" s="1"/>
  <c r="N90" i="21"/>
  <c r="N94" i="21" s="1"/>
  <c r="N91" i="20"/>
  <c r="N112" i="20" s="1"/>
  <c r="N90" i="20"/>
  <c r="N94" i="20" s="1"/>
  <c r="N48" i="21"/>
  <c r="N69" i="21" s="1"/>
  <c r="N47" i="21"/>
  <c r="N51" i="21" s="1"/>
  <c r="N48" i="20"/>
  <c r="N69" i="20" s="1"/>
  <c r="N47" i="20"/>
  <c r="N51" i="20" s="1"/>
  <c r="G91" i="24"/>
  <c r="G112" i="24" s="1"/>
  <c r="G90" i="24"/>
  <c r="G94" i="24" s="1"/>
  <c r="G91" i="23"/>
  <c r="G112" i="23" s="1"/>
  <c r="G90" i="23"/>
  <c r="G94" i="23" s="1"/>
  <c r="G91" i="22"/>
  <c r="G112" i="22" s="1"/>
  <c r="G90" i="22"/>
  <c r="G94" i="22" s="1"/>
  <c r="G48" i="24"/>
  <c r="G69" i="24" s="1"/>
  <c r="G47" i="24"/>
  <c r="G51" i="24" s="1"/>
  <c r="G48" i="23"/>
  <c r="G69" i="23" s="1"/>
  <c r="G47" i="23"/>
  <c r="G51" i="23" s="1"/>
  <c r="G48" i="22"/>
  <c r="G69" i="22" s="1"/>
  <c r="G47" i="22"/>
  <c r="G51" i="22" s="1"/>
  <c r="G5" i="24"/>
  <c r="G26" i="24" s="1"/>
  <c r="G4" i="24"/>
  <c r="G8" i="24" s="1"/>
  <c r="G5" i="23"/>
  <c r="G26" i="23" s="1"/>
  <c r="G4" i="23"/>
  <c r="G8" i="23" s="1"/>
  <c r="G5" i="22"/>
  <c r="G26" i="22" s="1"/>
  <c r="G4" i="22"/>
  <c r="G8" i="22" s="1"/>
  <c r="G134" i="24"/>
  <c r="G155" i="24" s="1"/>
  <c r="G133" i="24"/>
  <c r="G137" i="24" s="1"/>
  <c r="G134" i="23"/>
  <c r="G155" i="23" s="1"/>
  <c r="G133" i="23"/>
  <c r="G137" i="23" s="1"/>
  <c r="G134" i="22"/>
  <c r="G155" i="22" s="1"/>
  <c r="G133" i="22"/>
  <c r="G137" i="22" s="1"/>
  <c r="H91" i="24"/>
  <c r="H112" i="24" s="1"/>
  <c r="H90" i="24"/>
  <c r="H94" i="24" s="1"/>
  <c r="H91" i="23"/>
  <c r="H112" i="23" s="1"/>
  <c r="H90" i="23"/>
  <c r="H94" i="23" s="1"/>
  <c r="H91" i="22"/>
  <c r="H112" i="22" s="1"/>
  <c r="H90" i="22"/>
  <c r="H94" i="22" s="1"/>
  <c r="H48" i="24"/>
  <c r="H69" i="24" s="1"/>
  <c r="H47" i="24"/>
  <c r="H51" i="24" s="1"/>
  <c r="H48" i="23"/>
  <c r="H69" i="23" s="1"/>
  <c r="H47" i="23"/>
  <c r="H51" i="23" s="1"/>
  <c r="H48" i="22"/>
  <c r="H69" i="22" s="1"/>
  <c r="H47" i="22"/>
  <c r="H51" i="22" s="1"/>
  <c r="H5" i="24"/>
  <c r="H26" i="24" s="1"/>
  <c r="H4" i="24"/>
  <c r="H8" i="24" s="1"/>
  <c r="H5" i="23"/>
  <c r="H26" i="23" s="1"/>
  <c r="H4" i="23"/>
  <c r="H8" i="23" s="1"/>
  <c r="H5" i="22"/>
  <c r="H26" i="22" s="1"/>
  <c r="H4" i="22"/>
  <c r="H8" i="22" s="1"/>
  <c r="H134" i="24"/>
  <c r="H155" i="24" s="1"/>
  <c r="H133" i="24"/>
  <c r="H137" i="24" s="1"/>
  <c r="H134" i="23"/>
  <c r="H155" i="23" s="1"/>
  <c r="H133" i="23"/>
  <c r="H137" i="23" s="1"/>
  <c r="H134" i="22"/>
  <c r="H155" i="22" s="1"/>
  <c r="H133" i="22"/>
  <c r="H137" i="22" s="1"/>
  <c r="I48" i="24"/>
  <c r="I69" i="24" s="1"/>
  <c r="I47" i="24"/>
  <c r="I51" i="24" s="1"/>
  <c r="I48" i="23"/>
  <c r="I69" i="23" s="1"/>
  <c r="I47" i="23"/>
  <c r="I51" i="23" s="1"/>
  <c r="I48" i="22"/>
  <c r="I69" i="22" s="1"/>
  <c r="I47" i="22"/>
  <c r="I51" i="22" s="1"/>
  <c r="I5" i="24"/>
  <c r="I26" i="24" s="1"/>
  <c r="I4" i="24"/>
  <c r="I8" i="24" s="1"/>
  <c r="I5" i="23"/>
  <c r="I26" i="23" s="1"/>
  <c r="I4" i="23"/>
  <c r="I8" i="23" s="1"/>
  <c r="I5" i="22"/>
  <c r="I26" i="22" s="1"/>
  <c r="I4" i="22"/>
  <c r="I8" i="22" s="1"/>
  <c r="I134" i="24"/>
  <c r="I155" i="24" s="1"/>
  <c r="I133" i="24"/>
  <c r="I137" i="24" s="1"/>
  <c r="I134" i="23"/>
  <c r="I155" i="23" s="1"/>
  <c r="I133" i="23"/>
  <c r="I137" i="23" s="1"/>
  <c r="I134" i="22"/>
  <c r="I155" i="22" s="1"/>
  <c r="I133" i="22"/>
  <c r="I137" i="22" s="1"/>
  <c r="I91" i="24"/>
  <c r="I112" i="24" s="1"/>
  <c r="I90" i="24"/>
  <c r="I94" i="24" s="1"/>
  <c r="I91" i="23"/>
  <c r="I112" i="23" s="1"/>
  <c r="I90" i="23"/>
  <c r="I94" i="23" s="1"/>
  <c r="I91" i="22"/>
  <c r="I112" i="22" s="1"/>
  <c r="I90" i="22"/>
  <c r="I94" i="22" s="1"/>
  <c r="J48" i="24"/>
  <c r="J69" i="24" s="1"/>
  <c r="J47" i="24"/>
  <c r="J51" i="24" s="1"/>
  <c r="J48" i="23"/>
  <c r="J69" i="23" s="1"/>
  <c r="J47" i="23"/>
  <c r="J51" i="23" s="1"/>
  <c r="J48" i="22"/>
  <c r="J69" i="22" s="1"/>
  <c r="J47" i="22"/>
  <c r="J51" i="22" s="1"/>
  <c r="J5" i="24"/>
  <c r="J26" i="24" s="1"/>
  <c r="J4" i="24"/>
  <c r="J8" i="24" s="1"/>
  <c r="J5" i="23"/>
  <c r="J26" i="23" s="1"/>
  <c r="J4" i="23"/>
  <c r="J8" i="23" s="1"/>
  <c r="J5" i="22"/>
  <c r="J26" i="22" s="1"/>
  <c r="J4" i="22"/>
  <c r="J8" i="22" s="1"/>
  <c r="J134" i="24"/>
  <c r="J155" i="24" s="1"/>
  <c r="J133" i="24"/>
  <c r="J137" i="24" s="1"/>
  <c r="J134" i="23"/>
  <c r="J155" i="23" s="1"/>
  <c r="J133" i="23"/>
  <c r="J137" i="23" s="1"/>
  <c r="J134" i="22"/>
  <c r="J155" i="22" s="1"/>
  <c r="J133" i="22"/>
  <c r="J137" i="22" s="1"/>
  <c r="J134" i="21"/>
  <c r="J155" i="21" s="1"/>
  <c r="J133" i="21"/>
  <c r="J137" i="21" s="1"/>
  <c r="J91" i="24"/>
  <c r="J112" i="24" s="1"/>
  <c r="J90" i="24"/>
  <c r="J94" i="24" s="1"/>
  <c r="J91" i="23"/>
  <c r="J112" i="23" s="1"/>
  <c r="J90" i="23"/>
  <c r="J94" i="23" s="1"/>
  <c r="J91" i="22"/>
  <c r="J112" i="22" s="1"/>
  <c r="J90" i="22"/>
  <c r="J94" i="22" s="1"/>
  <c r="J91" i="21"/>
  <c r="J112" i="21" s="1"/>
  <c r="J90" i="21"/>
  <c r="J94" i="21" s="1"/>
  <c r="J91" i="20"/>
  <c r="J112" i="20" s="1"/>
  <c r="J90" i="20"/>
  <c r="J94" i="20" s="1"/>
  <c r="J48" i="21"/>
  <c r="J69" i="21" s="1"/>
  <c r="J47" i="21"/>
  <c r="J51" i="21" s="1"/>
  <c r="J48" i="20"/>
  <c r="J69" i="20" s="1"/>
  <c r="J47" i="20"/>
  <c r="J51" i="20" s="1"/>
  <c r="J5" i="21"/>
  <c r="J26" i="21" s="1"/>
  <c r="J4" i="21"/>
  <c r="J8" i="21" s="1"/>
  <c r="J134" i="20"/>
  <c r="J155" i="20" s="1"/>
  <c r="J133" i="20"/>
  <c r="J137" i="20" s="1"/>
  <c r="K5" i="24"/>
  <c r="K26" i="24" s="1"/>
  <c r="K4" i="24"/>
  <c r="K8" i="24" s="1"/>
  <c r="K5" i="23"/>
  <c r="K26" i="23" s="1"/>
  <c r="K4" i="23"/>
  <c r="K8" i="23" s="1"/>
  <c r="K5" i="22"/>
  <c r="K26" i="22" s="1"/>
  <c r="K4" i="22"/>
  <c r="K8" i="22" s="1"/>
  <c r="K134" i="24"/>
  <c r="K155" i="24" s="1"/>
  <c r="K133" i="24"/>
  <c r="K137" i="24" s="1"/>
  <c r="K134" i="23"/>
  <c r="K155" i="23" s="1"/>
  <c r="K133" i="23"/>
  <c r="K137" i="23" s="1"/>
  <c r="K134" i="22"/>
  <c r="K155" i="22" s="1"/>
  <c r="K133" i="22"/>
  <c r="K137" i="22" s="1"/>
  <c r="K134" i="21"/>
  <c r="K155" i="21" s="1"/>
  <c r="K133" i="21"/>
  <c r="K137" i="21" s="1"/>
  <c r="K91" i="24"/>
  <c r="K112" i="24" s="1"/>
  <c r="K90" i="24"/>
  <c r="K94" i="24" s="1"/>
  <c r="K91" i="23"/>
  <c r="K112" i="23" s="1"/>
  <c r="K90" i="23"/>
  <c r="K94" i="23" s="1"/>
  <c r="K91" i="22"/>
  <c r="K112" i="22" s="1"/>
  <c r="K90" i="22"/>
  <c r="K94" i="22" s="1"/>
  <c r="K48" i="24"/>
  <c r="K69" i="24" s="1"/>
  <c r="K47" i="24"/>
  <c r="K51" i="24" s="1"/>
  <c r="K48" i="23"/>
  <c r="K69" i="23" s="1"/>
  <c r="K47" i="23"/>
  <c r="K51" i="23" s="1"/>
  <c r="K48" i="22"/>
  <c r="K69" i="22" s="1"/>
  <c r="K47" i="22"/>
  <c r="K51" i="22" s="1"/>
  <c r="K90" i="21"/>
  <c r="K94" i="21" s="1"/>
  <c r="K91" i="20"/>
  <c r="K112" i="20" s="1"/>
  <c r="K90" i="20"/>
  <c r="K94" i="20" s="1"/>
  <c r="K91" i="21"/>
  <c r="K112" i="21" s="1"/>
  <c r="K48" i="21"/>
  <c r="K69" i="21" s="1"/>
  <c r="K47" i="21"/>
  <c r="K51" i="21" s="1"/>
  <c r="K48" i="20"/>
  <c r="K69" i="20" s="1"/>
  <c r="K47" i="20"/>
  <c r="K51" i="20" s="1"/>
  <c r="K5" i="21"/>
  <c r="K26" i="21" s="1"/>
  <c r="K4" i="21"/>
  <c r="K8" i="21" s="1"/>
  <c r="K134" i="20"/>
  <c r="K155" i="20" s="1"/>
  <c r="K133" i="20"/>
  <c r="K137" i="20" s="1"/>
  <c r="L5" i="24"/>
  <c r="L26" i="24" s="1"/>
  <c r="L4" i="24"/>
  <c r="L8" i="24" s="1"/>
  <c r="L5" i="23"/>
  <c r="L26" i="23" s="1"/>
  <c r="L4" i="23"/>
  <c r="L8" i="23" s="1"/>
  <c r="L5" i="22"/>
  <c r="L26" i="22" s="1"/>
  <c r="L4" i="22"/>
  <c r="L8" i="22" s="1"/>
  <c r="L134" i="24"/>
  <c r="L155" i="24" s="1"/>
  <c r="L133" i="24"/>
  <c r="L137" i="24" s="1"/>
  <c r="L134" i="23"/>
  <c r="L155" i="23" s="1"/>
  <c r="L133" i="23"/>
  <c r="L137" i="23" s="1"/>
  <c r="L134" i="22"/>
  <c r="L155" i="22" s="1"/>
  <c r="L133" i="22"/>
  <c r="L137" i="22" s="1"/>
  <c r="L134" i="21"/>
  <c r="L155" i="21" s="1"/>
  <c r="L133" i="21"/>
  <c r="L137" i="21" s="1"/>
  <c r="L91" i="24"/>
  <c r="L112" i="24" s="1"/>
  <c r="L90" i="24"/>
  <c r="L94" i="24" s="1"/>
  <c r="L91" i="23"/>
  <c r="L112" i="23" s="1"/>
  <c r="L90" i="23"/>
  <c r="L94" i="23" s="1"/>
  <c r="L91" i="22"/>
  <c r="L112" i="22" s="1"/>
  <c r="L90" i="22"/>
  <c r="L94" i="22" s="1"/>
  <c r="L91" i="21"/>
  <c r="L112" i="21" s="1"/>
  <c r="L48" i="24"/>
  <c r="L69" i="24" s="1"/>
  <c r="L47" i="24"/>
  <c r="L51" i="24" s="1"/>
  <c r="L48" i="23"/>
  <c r="L69" i="23" s="1"/>
  <c r="L47" i="23"/>
  <c r="L51" i="23" s="1"/>
  <c r="L48" i="22"/>
  <c r="L69" i="22" s="1"/>
  <c r="L47" i="22"/>
  <c r="L51" i="22" s="1"/>
  <c r="L48" i="21"/>
  <c r="L69" i="21" s="1"/>
  <c r="L47" i="21"/>
  <c r="L51" i="21" s="1"/>
  <c r="L48" i="20"/>
  <c r="L69" i="20" s="1"/>
  <c r="L47" i="20"/>
  <c r="L51" i="20" s="1"/>
  <c r="L5" i="21"/>
  <c r="L26" i="21" s="1"/>
  <c r="L4" i="21"/>
  <c r="L8" i="21" s="1"/>
  <c r="L134" i="20"/>
  <c r="L155" i="20" s="1"/>
  <c r="L133" i="20"/>
  <c r="L137" i="20" s="1"/>
  <c r="L90" i="21"/>
  <c r="L94" i="21" s="1"/>
  <c r="L91" i="20"/>
  <c r="L112" i="20" s="1"/>
  <c r="L90" i="20"/>
  <c r="L94" i="20" s="1"/>
  <c r="E4" i="24"/>
  <c r="E8" i="24" s="1"/>
  <c r="E4" i="23"/>
  <c r="E8" i="23" s="1"/>
  <c r="E4" i="22"/>
  <c r="E8" i="22" s="1"/>
  <c r="E134" i="24"/>
  <c r="E155" i="24" s="1"/>
  <c r="E134" i="23"/>
  <c r="E155" i="23" s="1"/>
  <c r="E134" i="22"/>
  <c r="E155" i="22" s="1"/>
  <c r="E133" i="24"/>
  <c r="E137" i="24" s="1"/>
  <c r="E133" i="23"/>
  <c r="E137" i="23" s="1"/>
  <c r="E133" i="22"/>
  <c r="E137" i="22" s="1"/>
  <c r="E91" i="24"/>
  <c r="E112" i="24" s="1"/>
  <c r="E91" i="23"/>
  <c r="E112" i="23" s="1"/>
  <c r="E91" i="22"/>
  <c r="E112" i="22" s="1"/>
  <c r="E90" i="24"/>
  <c r="E94" i="24" s="1"/>
  <c r="E90" i="23"/>
  <c r="E94" i="23" s="1"/>
  <c r="E90" i="22"/>
  <c r="E94" i="22" s="1"/>
  <c r="E48" i="24"/>
  <c r="E69" i="24" s="1"/>
  <c r="E48" i="23"/>
  <c r="E69" i="23" s="1"/>
  <c r="E48" i="22"/>
  <c r="E69" i="22" s="1"/>
  <c r="E47" i="24"/>
  <c r="E51" i="24" s="1"/>
  <c r="E47" i="23"/>
  <c r="E51" i="23" s="1"/>
  <c r="E47" i="22"/>
  <c r="E51" i="22" s="1"/>
  <c r="E5" i="24"/>
  <c r="E26" i="24" s="1"/>
  <c r="E5" i="23"/>
  <c r="E26" i="23" s="1"/>
  <c r="E5" i="22"/>
  <c r="E26" i="22" s="1"/>
  <c r="M134" i="24"/>
  <c r="M155" i="24" s="1"/>
  <c r="M133" i="24"/>
  <c r="M137" i="24" s="1"/>
  <c r="M134" i="23"/>
  <c r="M155" i="23" s="1"/>
  <c r="M133" i="23"/>
  <c r="M137" i="23" s="1"/>
  <c r="M134" i="22"/>
  <c r="M155" i="22" s="1"/>
  <c r="M133" i="22"/>
  <c r="M137" i="22" s="1"/>
  <c r="M134" i="21"/>
  <c r="M155" i="21" s="1"/>
  <c r="M133" i="21"/>
  <c r="M137" i="21" s="1"/>
  <c r="M91" i="24"/>
  <c r="M112" i="24" s="1"/>
  <c r="M90" i="24"/>
  <c r="M94" i="24" s="1"/>
  <c r="M91" i="23"/>
  <c r="M112" i="23" s="1"/>
  <c r="M90" i="23"/>
  <c r="M94" i="23" s="1"/>
  <c r="M91" i="22"/>
  <c r="M112" i="22" s="1"/>
  <c r="M90" i="22"/>
  <c r="M94" i="22" s="1"/>
  <c r="M91" i="21"/>
  <c r="M112" i="21" s="1"/>
  <c r="M48" i="24"/>
  <c r="M69" i="24" s="1"/>
  <c r="M47" i="24"/>
  <c r="M51" i="24" s="1"/>
  <c r="M48" i="23"/>
  <c r="M69" i="23" s="1"/>
  <c r="M47" i="23"/>
  <c r="M51" i="23" s="1"/>
  <c r="M48" i="22"/>
  <c r="M69" i="22" s="1"/>
  <c r="M47" i="22"/>
  <c r="M51" i="22" s="1"/>
  <c r="M5" i="24"/>
  <c r="M26" i="24" s="1"/>
  <c r="M4" i="24"/>
  <c r="M8" i="24" s="1"/>
  <c r="M5" i="23"/>
  <c r="M26" i="23" s="1"/>
  <c r="M4" i="23"/>
  <c r="M8" i="23" s="1"/>
  <c r="M5" i="22"/>
  <c r="M26" i="22" s="1"/>
  <c r="M4" i="22"/>
  <c r="M8" i="22" s="1"/>
  <c r="M48" i="21"/>
  <c r="M69" i="21" s="1"/>
  <c r="M47" i="21"/>
  <c r="M51" i="21" s="1"/>
  <c r="M48" i="20"/>
  <c r="M69" i="20" s="1"/>
  <c r="M47" i="20"/>
  <c r="M51" i="20" s="1"/>
  <c r="M5" i="21"/>
  <c r="M26" i="21" s="1"/>
  <c r="M4" i="21"/>
  <c r="M8" i="21" s="1"/>
  <c r="M134" i="20"/>
  <c r="M155" i="20" s="1"/>
  <c r="M133" i="20"/>
  <c r="M137" i="20" s="1"/>
  <c r="M90" i="21"/>
  <c r="M94" i="21" s="1"/>
  <c r="M91" i="20"/>
  <c r="M112" i="20" s="1"/>
  <c r="M90" i="20"/>
  <c r="M94" i="20" s="1"/>
  <c r="J48" i="6"/>
  <c r="J69" i="6" s="1"/>
  <c r="J47" i="6"/>
  <c r="J51" i="6" s="1"/>
  <c r="J48" i="5"/>
  <c r="J69" i="5" s="1"/>
  <c r="J47" i="5"/>
  <c r="J51" i="5" s="1"/>
  <c r="J48" i="4"/>
  <c r="J69" i="4" s="1"/>
  <c r="J47" i="4"/>
  <c r="J51" i="4" s="1"/>
  <c r="J5" i="20"/>
  <c r="J26" i="20" s="1"/>
  <c r="J5" i="6"/>
  <c r="J26" i="6" s="1"/>
  <c r="J4" i="6"/>
  <c r="J8" i="6" s="1"/>
  <c r="J5" i="5"/>
  <c r="J26" i="5" s="1"/>
  <c r="J4" i="5"/>
  <c r="J8" i="5" s="1"/>
  <c r="J5" i="4"/>
  <c r="J26" i="4" s="1"/>
  <c r="J4" i="4"/>
  <c r="J8" i="4" s="1"/>
  <c r="J4" i="20"/>
  <c r="J8" i="20" s="1"/>
  <c r="J134" i="6"/>
  <c r="J155" i="6" s="1"/>
  <c r="J133" i="6"/>
  <c r="J137" i="6" s="1"/>
  <c r="J134" i="5"/>
  <c r="J155" i="5" s="1"/>
  <c r="J133" i="5"/>
  <c r="J137" i="5" s="1"/>
  <c r="J134" i="4"/>
  <c r="J155" i="4" s="1"/>
  <c r="J133" i="4"/>
  <c r="J137" i="4" s="1"/>
  <c r="J90" i="6"/>
  <c r="J94" i="6" s="1"/>
  <c r="J90" i="5"/>
  <c r="J94" i="5" s="1"/>
  <c r="J90" i="4"/>
  <c r="J94" i="4" s="1"/>
  <c r="J91" i="6"/>
  <c r="J112" i="6" s="1"/>
  <c r="J91" i="5"/>
  <c r="J112" i="5" s="1"/>
  <c r="J91" i="4"/>
  <c r="J112" i="4" s="1"/>
  <c r="K48" i="6"/>
  <c r="K69" i="6" s="1"/>
  <c r="K47" i="6"/>
  <c r="K51" i="6" s="1"/>
  <c r="K48" i="5"/>
  <c r="K69" i="5" s="1"/>
  <c r="K47" i="5"/>
  <c r="K51" i="5" s="1"/>
  <c r="K48" i="4"/>
  <c r="K69" i="4" s="1"/>
  <c r="K47" i="4"/>
  <c r="K51" i="4" s="1"/>
  <c r="K5" i="20"/>
  <c r="K26" i="20" s="1"/>
  <c r="K5" i="6"/>
  <c r="K26" i="6" s="1"/>
  <c r="K4" i="6"/>
  <c r="K8" i="6" s="1"/>
  <c r="K5" i="5"/>
  <c r="K26" i="5" s="1"/>
  <c r="K4" i="5"/>
  <c r="K8" i="5" s="1"/>
  <c r="K5" i="4"/>
  <c r="K26" i="4" s="1"/>
  <c r="K4" i="4"/>
  <c r="K8" i="4" s="1"/>
  <c r="K4" i="20"/>
  <c r="K8" i="20" s="1"/>
  <c r="K134" i="6"/>
  <c r="K155" i="6" s="1"/>
  <c r="K133" i="6"/>
  <c r="K137" i="6" s="1"/>
  <c r="K134" i="5"/>
  <c r="K155" i="5" s="1"/>
  <c r="K133" i="5"/>
  <c r="K137" i="5" s="1"/>
  <c r="K134" i="4"/>
  <c r="K155" i="4" s="1"/>
  <c r="K133" i="4"/>
  <c r="K137" i="4" s="1"/>
  <c r="K91" i="6"/>
  <c r="K112" i="6" s="1"/>
  <c r="K90" i="6"/>
  <c r="K94" i="6" s="1"/>
  <c r="K91" i="5"/>
  <c r="K112" i="5" s="1"/>
  <c r="K90" i="5"/>
  <c r="K94" i="5" s="1"/>
  <c r="K91" i="4"/>
  <c r="K112" i="4" s="1"/>
  <c r="K90" i="4"/>
  <c r="K94" i="4" s="1"/>
  <c r="L5" i="20"/>
  <c r="L26" i="20" s="1"/>
  <c r="L5" i="6"/>
  <c r="L26" i="6" s="1"/>
  <c r="L4" i="6"/>
  <c r="L8" i="6" s="1"/>
  <c r="L5" i="5"/>
  <c r="L26" i="5" s="1"/>
  <c r="L4" i="5"/>
  <c r="L8" i="5" s="1"/>
  <c r="L5" i="4"/>
  <c r="L26" i="4" s="1"/>
  <c r="L4" i="4"/>
  <c r="L8" i="4" s="1"/>
  <c r="L4" i="20"/>
  <c r="L8" i="20" s="1"/>
  <c r="L134" i="6"/>
  <c r="L155" i="6" s="1"/>
  <c r="L133" i="6"/>
  <c r="L137" i="6" s="1"/>
  <c r="L134" i="5"/>
  <c r="L155" i="5" s="1"/>
  <c r="L133" i="5"/>
  <c r="L137" i="5" s="1"/>
  <c r="L134" i="4"/>
  <c r="L155" i="4" s="1"/>
  <c r="L133" i="4"/>
  <c r="L137" i="4" s="1"/>
  <c r="L91" i="6"/>
  <c r="L112" i="6" s="1"/>
  <c r="L90" i="6"/>
  <c r="L94" i="6" s="1"/>
  <c r="L91" i="5"/>
  <c r="L112" i="5" s="1"/>
  <c r="L90" i="5"/>
  <c r="L94" i="5" s="1"/>
  <c r="L91" i="4"/>
  <c r="L112" i="4" s="1"/>
  <c r="L90" i="4"/>
  <c r="L94" i="4" s="1"/>
  <c r="L47" i="4"/>
  <c r="L51" i="4" s="1"/>
  <c r="L48" i="6"/>
  <c r="L69" i="6" s="1"/>
  <c r="L48" i="5"/>
  <c r="L69" i="5" s="1"/>
  <c r="L48" i="4"/>
  <c r="L69" i="4" s="1"/>
  <c r="L47" i="6"/>
  <c r="L51" i="6" s="1"/>
  <c r="L47" i="5"/>
  <c r="L51" i="5" s="1"/>
  <c r="M5" i="20"/>
  <c r="M26" i="20" s="1"/>
  <c r="M5" i="6"/>
  <c r="M26" i="6" s="1"/>
  <c r="M4" i="6"/>
  <c r="M8" i="6" s="1"/>
  <c r="M5" i="5"/>
  <c r="M26" i="5" s="1"/>
  <c r="M4" i="5"/>
  <c r="M8" i="5" s="1"/>
  <c r="M5" i="4"/>
  <c r="M26" i="4" s="1"/>
  <c r="M4" i="4"/>
  <c r="M8" i="4" s="1"/>
  <c r="M4" i="20"/>
  <c r="M8" i="20" s="1"/>
  <c r="M134" i="6"/>
  <c r="M155" i="6" s="1"/>
  <c r="M133" i="6"/>
  <c r="M137" i="6" s="1"/>
  <c r="M134" i="5"/>
  <c r="M155" i="5" s="1"/>
  <c r="M133" i="5"/>
  <c r="M137" i="5" s="1"/>
  <c r="M134" i="4"/>
  <c r="M155" i="4" s="1"/>
  <c r="M133" i="4"/>
  <c r="M137" i="4" s="1"/>
  <c r="M91" i="6"/>
  <c r="M112" i="6" s="1"/>
  <c r="M90" i="6"/>
  <c r="M94" i="6" s="1"/>
  <c r="M91" i="5"/>
  <c r="M112" i="5" s="1"/>
  <c r="M90" i="5"/>
  <c r="M94" i="5" s="1"/>
  <c r="M91" i="4"/>
  <c r="M112" i="4" s="1"/>
  <c r="M90" i="4"/>
  <c r="M94" i="4" s="1"/>
  <c r="M48" i="6"/>
  <c r="M69" i="6" s="1"/>
  <c r="M47" i="6"/>
  <c r="M51" i="6" s="1"/>
  <c r="M48" i="5"/>
  <c r="M69" i="5" s="1"/>
  <c r="M47" i="5"/>
  <c r="M51" i="5" s="1"/>
  <c r="M48" i="4"/>
  <c r="M69" i="4" s="1"/>
  <c r="M47" i="4"/>
  <c r="M51" i="4" s="1"/>
  <c r="N4" i="20"/>
  <c r="N8" i="20" s="1"/>
  <c r="N134" i="6"/>
  <c r="N155" i="6" s="1"/>
  <c r="N133" i="6"/>
  <c r="N137" i="6" s="1"/>
  <c r="N134" i="5"/>
  <c r="N155" i="5" s="1"/>
  <c r="N133" i="5"/>
  <c r="N137" i="5" s="1"/>
  <c r="N134" i="4"/>
  <c r="N155" i="4" s="1"/>
  <c r="N133" i="4"/>
  <c r="N137" i="4" s="1"/>
  <c r="N91" i="6"/>
  <c r="N112" i="6" s="1"/>
  <c r="N90" i="6"/>
  <c r="N94" i="6" s="1"/>
  <c r="N91" i="5"/>
  <c r="N112" i="5" s="1"/>
  <c r="N90" i="5"/>
  <c r="N94" i="5" s="1"/>
  <c r="N91" i="4"/>
  <c r="N112" i="4" s="1"/>
  <c r="N90" i="4"/>
  <c r="N94" i="4" s="1"/>
  <c r="N48" i="6"/>
  <c r="N69" i="6" s="1"/>
  <c r="N47" i="6"/>
  <c r="N51" i="6" s="1"/>
  <c r="N48" i="5"/>
  <c r="N69" i="5" s="1"/>
  <c r="N47" i="5"/>
  <c r="N51" i="5" s="1"/>
  <c r="N48" i="4"/>
  <c r="N69" i="4" s="1"/>
  <c r="N47" i="4"/>
  <c r="N51" i="4" s="1"/>
  <c r="N5" i="20"/>
  <c r="N26" i="20" s="1"/>
  <c r="N5" i="6"/>
  <c r="N26" i="6" s="1"/>
  <c r="N5" i="5"/>
  <c r="N26" i="5" s="1"/>
  <c r="N5" i="4"/>
  <c r="N26" i="4" s="1"/>
  <c r="N4" i="6"/>
  <c r="N8" i="6" s="1"/>
  <c r="N4" i="5"/>
  <c r="N8" i="5" s="1"/>
  <c r="N4" i="4"/>
  <c r="N8" i="4" s="1"/>
  <c r="K134" i="2"/>
  <c r="K155" i="2" s="1"/>
  <c r="K133" i="2"/>
  <c r="K137" i="2" s="1"/>
  <c r="K91" i="2"/>
  <c r="K112" i="2" s="1"/>
  <c r="K90" i="2"/>
  <c r="K94" i="2" s="1"/>
  <c r="K48" i="2"/>
  <c r="K69" i="2" s="1"/>
  <c r="K47" i="2"/>
  <c r="K51" i="2" s="1"/>
  <c r="M134" i="2"/>
  <c r="M155" i="2" s="1"/>
  <c r="M133" i="2"/>
  <c r="M137" i="2" s="1"/>
  <c r="M91" i="2"/>
  <c r="M112" i="2" s="1"/>
  <c r="M90" i="2"/>
  <c r="M94" i="2" s="1"/>
  <c r="M48" i="2"/>
  <c r="M69" i="2" s="1"/>
  <c r="M47" i="2"/>
  <c r="M51" i="2" s="1"/>
  <c r="N91" i="2"/>
  <c r="N112" i="2" s="1"/>
  <c r="N90" i="2"/>
  <c r="N94" i="2" s="1"/>
  <c r="N133" i="2"/>
  <c r="N137" i="2" s="1"/>
  <c r="N47" i="2"/>
  <c r="N51" i="2" s="1"/>
  <c r="N134" i="2"/>
  <c r="N155" i="2" s="1"/>
  <c r="N48" i="2"/>
  <c r="N69" i="2" s="1"/>
  <c r="L134" i="2"/>
  <c r="L155" i="2" s="1"/>
  <c r="L133" i="2"/>
  <c r="L137" i="2" s="1"/>
  <c r="L91" i="2"/>
  <c r="L112" i="2" s="1"/>
  <c r="L90" i="2"/>
  <c r="L94" i="2" s="1"/>
  <c r="L48" i="2"/>
  <c r="L69" i="2" s="1"/>
  <c r="L47" i="2"/>
  <c r="L51" i="2" s="1"/>
  <c r="J134" i="2"/>
  <c r="J155" i="2" s="1"/>
  <c r="J133" i="2"/>
  <c r="J137" i="2" s="1"/>
  <c r="J91" i="2"/>
  <c r="J112" i="2" s="1"/>
  <c r="J90" i="2"/>
  <c r="J94" i="2" s="1"/>
  <c r="J48" i="2"/>
  <c r="J69" i="2" s="1"/>
  <c r="J47" i="2"/>
  <c r="J51" i="2" s="1"/>
  <c r="S4" i="1"/>
  <c r="N56" i="38" s="1"/>
  <c r="R4" i="1"/>
  <c r="M56" i="38" s="1"/>
  <c r="P4" i="1"/>
  <c r="K56" i="38" s="1"/>
  <c r="Q4" i="1"/>
  <c r="L56" i="38" s="1"/>
  <c r="O4" i="1"/>
  <c r="J56" i="38" s="1"/>
  <c r="J135" i="38" l="1"/>
  <c r="J144" i="38" s="1"/>
  <c r="J149" i="38" s="1"/>
  <c r="N6" i="38"/>
  <c r="N15" i="38" s="1"/>
  <c r="N20" i="38" s="1"/>
  <c r="N135" i="38"/>
  <c r="N144" i="38" s="1"/>
  <c r="N149" i="38" s="1"/>
  <c r="J92" i="4"/>
  <c r="J101" i="4" s="1"/>
  <c r="J106" i="4" s="1"/>
  <c r="M6" i="38"/>
  <c r="M15" i="38" s="1"/>
  <c r="M20" i="38" s="1"/>
  <c r="M135" i="38"/>
  <c r="M144" i="38" s="1"/>
  <c r="M149" i="38" s="1"/>
  <c r="L135" i="38"/>
  <c r="L144" i="38" s="1"/>
  <c r="L149" i="38" s="1"/>
  <c r="J49" i="38"/>
  <c r="N92" i="38"/>
  <c r="N101" i="38" s="1"/>
  <c r="N106" i="38" s="1"/>
  <c r="L6" i="38"/>
  <c r="L15" i="38" s="1"/>
  <c r="L20" i="38" s="1"/>
  <c r="K6" i="38"/>
  <c r="K15" i="38" s="1"/>
  <c r="K20" i="38" s="1"/>
  <c r="J135" i="21"/>
  <c r="J144" i="21" s="1"/>
  <c r="J149" i="21" s="1"/>
  <c r="L92" i="24"/>
  <c r="L101" i="24" s="1"/>
  <c r="L106" i="24" s="1"/>
  <c r="M49" i="20"/>
  <c r="M58" i="20" s="1"/>
  <c r="M63" i="20" s="1"/>
  <c r="L135" i="20"/>
  <c r="L144" i="20" s="1"/>
  <c r="L149" i="20" s="1"/>
  <c r="E49" i="24"/>
  <c r="E58" i="24" s="1"/>
  <c r="E63" i="24" s="1"/>
  <c r="L135" i="22"/>
  <c r="L144" i="22" s="1"/>
  <c r="L149" i="22" s="1"/>
  <c r="K135" i="23"/>
  <c r="K144" i="23" s="1"/>
  <c r="K149" i="23" s="1"/>
  <c r="K6" i="24"/>
  <c r="K15" i="24" s="1"/>
  <c r="K20" i="24" s="1"/>
  <c r="J135" i="23"/>
  <c r="J144" i="23" s="1"/>
  <c r="J149" i="23" s="1"/>
  <c r="I92" i="24"/>
  <c r="I101" i="24" s="1"/>
  <c r="I106" i="24" s="1"/>
  <c r="I49" i="22"/>
  <c r="I58" i="22" s="1"/>
  <c r="I63" i="22" s="1"/>
  <c r="H135" i="24"/>
  <c r="H144" i="24" s="1"/>
  <c r="H149" i="24" s="1"/>
  <c r="H49" i="22"/>
  <c r="H58" i="22" s="1"/>
  <c r="H63" i="22" s="1"/>
  <c r="G92" i="24"/>
  <c r="G101" i="24" s="1"/>
  <c r="G106" i="24" s="1"/>
  <c r="F6" i="24"/>
  <c r="F15" i="24" s="1"/>
  <c r="F20" i="24" s="1"/>
  <c r="M92" i="24"/>
  <c r="M101" i="24" s="1"/>
  <c r="M106" i="24" s="1"/>
  <c r="E49" i="22"/>
  <c r="E58" i="22" s="1"/>
  <c r="E63" i="22" s="1"/>
  <c r="L6" i="22"/>
  <c r="L15" i="22" s="1"/>
  <c r="L20" i="22" s="1"/>
  <c r="H6" i="24"/>
  <c r="H15" i="24" s="1"/>
  <c r="H20" i="24" s="1"/>
  <c r="H92" i="22"/>
  <c r="H101" i="22" s="1"/>
  <c r="H106" i="22" s="1"/>
  <c r="G49" i="22"/>
  <c r="G58" i="22" s="1"/>
  <c r="G63" i="22" s="1"/>
  <c r="N135" i="5"/>
  <c r="N144" i="5" s="1"/>
  <c r="N149" i="5" s="1"/>
  <c r="L6" i="24"/>
  <c r="L15" i="24" s="1"/>
  <c r="L20" i="24" s="1"/>
  <c r="M49" i="23"/>
  <c r="M58" i="23" s="1"/>
  <c r="M63" i="23" s="1"/>
  <c r="E6" i="24"/>
  <c r="E15" i="24" s="1"/>
  <c r="E20" i="24" s="1"/>
  <c r="K135" i="38"/>
  <c r="K144" i="38" s="1"/>
  <c r="K149" i="38" s="1"/>
  <c r="M49" i="6"/>
  <c r="M58" i="6" s="1"/>
  <c r="M63" i="6" s="1"/>
  <c r="M135" i="23"/>
  <c r="M144" i="23" s="1"/>
  <c r="M149" i="23" s="1"/>
  <c r="I6" i="23"/>
  <c r="I15" i="23" s="1"/>
  <c r="I20" i="23" s="1"/>
  <c r="G92" i="22"/>
  <c r="G101" i="22" s="1"/>
  <c r="G106" i="22" s="1"/>
  <c r="N92" i="23"/>
  <c r="N101" i="23" s="1"/>
  <c r="N106" i="23" s="1"/>
  <c r="N135" i="23"/>
  <c r="N144" i="23" s="1"/>
  <c r="N149" i="23" s="1"/>
  <c r="F135" i="24"/>
  <c r="F144" i="24" s="1"/>
  <c r="F149" i="24" s="1"/>
  <c r="J92" i="38"/>
  <c r="J101" i="38" s="1"/>
  <c r="J106" i="38" s="1"/>
  <c r="N135" i="22"/>
  <c r="N144" i="22" s="1"/>
  <c r="N149" i="22" s="1"/>
  <c r="J135" i="24"/>
  <c r="J144" i="24" s="1"/>
  <c r="J149" i="24" s="1"/>
  <c r="M135" i="24"/>
  <c r="M144" i="24" s="1"/>
  <c r="M149" i="24" s="1"/>
  <c r="H92" i="23"/>
  <c r="H101" i="23" s="1"/>
  <c r="H106" i="23" s="1"/>
  <c r="K49" i="23"/>
  <c r="K58" i="23" s="1"/>
  <c r="K63" i="23" s="1"/>
  <c r="H49" i="23"/>
  <c r="H58" i="23" s="1"/>
  <c r="H63" i="23" s="1"/>
  <c r="F135" i="23"/>
  <c r="F144" i="23" s="1"/>
  <c r="F149" i="23" s="1"/>
  <c r="I6" i="22"/>
  <c r="I15" i="22" s="1"/>
  <c r="I20" i="22" s="1"/>
  <c r="H6" i="22"/>
  <c r="H15" i="22" s="1"/>
  <c r="H20" i="22" s="1"/>
  <c r="N92" i="21"/>
  <c r="N101" i="21" s="1"/>
  <c r="N106" i="21" s="1"/>
  <c r="M92" i="21"/>
  <c r="M101" i="21" s="1"/>
  <c r="M106" i="21" s="1"/>
  <c r="M49" i="21"/>
  <c r="M58" i="21" s="1"/>
  <c r="M63" i="21" s="1"/>
  <c r="K135" i="21"/>
  <c r="K144" i="21" s="1"/>
  <c r="K149" i="21" s="1"/>
  <c r="N6" i="21"/>
  <c r="N15" i="21" s="1"/>
  <c r="N20" i="21" s="1"/>
  <c r="M135" i="20"/>
  <c r="M144" i="20" s="1"/>
  <c r="M149" i="20" s="1"/>
  <c r="K49" i="20"/>
  <c r="K58" i="20" s="1"/>
  <c r="K63" i="20" s="1"/>
  <c r="K135" i="20"/>
  <c r="K144" i="20" s="1"/>
  <c r="K149" i="20" s="1"/>
  <c r="N92" i="20"/>
  <c r="N101" i="20" s="1"/>
  <c r="N106" i="20" s="1"/>
  <c r="M135" i="5"/>
  <c r="M144" i="5" s="1"/>
  <c r="M149" i="5" s="1"/>
  <c r="K92" i="38"/>
  <c r="K101" i="38" s="1"/>
  <c r="K106" i="38" s="1"/>
  <c r="L142" i="38"/>
  <c r="L13" i="38"/>
  <c r="L99" i="38"/>
  <c r="E135" i="22"/>
  <c r="E144" i="22" s="1"/>
  <c r="E149" i="22" s="1"/>
  <c r="M135" i="6"/>
  <c r="M144" i="6" s="1"/>
  <c r="M149" i="6" s="1"/>
  <c r="K49" i="38"/>
  <c r="L92" i="38"/>
  <c r="L101" i="38" s="1"/>
  <c r="L106" i="38" s="1"/>
  <c r="M92" i="38"/>
  <c r="M101" i="38" s="1"/>
  <c r="M106" i="38" s="1"/>
  <c r="M49" i="38"/>
  <c r="K142" i="38"/>
  <c r="K99" i="38"/>
  <c r="K13" i="38"/>
  <c r="K6" i="22"/>
  <c r="K15" i="22" s="1"/>
  <c r="K20" i="22" s="1"/>
  <c r="J92" i="21"/>
  <c r="J101" i="21" s="1"/>
  <c r="J106" i="21" s="1"/>
  <c r="J49" i="23"/>
  <c r="J58" i="23" s="1"/>
  <c r="J63" i="23" s="1"/>
  <c r="H6" i="23"/>
  <c r="H15" i="23" s="1"/>
  <c r="H20" i="23" s="1"/>
  <c r="H49" i="24"/>
  <c r="H58" i="24" s="1"/>
  <c r="H63" i="24" s="1"/>
  <c r="J6" i="38"/>
  <c r="J15" i="38" s="1"/>
  <c r="J20" i="38" s="1"/>
  <c r="N49" i="38"/>
  <c r="J142" i="38"/>
  <c r="J13" i="38"/>
  <c r="J99" i="38"/>
  <c r="L49" i="38"/>
  <c r="M13" i="38"/>
  <c r="M99" i="38"/>
  <c r="M142" i="38"/>
  <c r="L6" i="5"/>
  <c r="L15" i="5" s="1"/>
  <c r="L20" i="5" s="1"/>
  <c r="E92" i="23"/>
  <c r="E101" i="23" s="1"/>
  <c r="E106" i="23" s="1"/>
  <c r="L92" i="20"/>
  <c r="L101" i="20" s="1"/>
  <c r="L106" i="20" s="1"/>
  <c r="J49" i="20"/>
  <c r="J58" i="20" s="1"/>
  <c r="J63" i="20" s="1"/>
  <c r="J135" i="22"/>
  <c r="J144" i="22" s="1"/>
  <c r="J149" i="22" s="1"/>
  <c r="H135" i="23"/>
  <c r="H144" i="23" s="1"/>
  <c r="H149" i="23" s="1"/>
  <c r="F49" i="24"/>
  <c r="F58" i="24" s="1"/>
  <c r="F63" i="24" s="1"/>
  <c r="N13" i="38"/>
  <c r="N99" i="38"/>
  <c r="N142" i="38"/>
  <c r="K92" i="21"/>
  <c r="K101" i="21" s="1"/>
  <c r="K106" i="21" s="1"/>
  <c r="M49" i="24"/>
  <c r="M58" i="24" s="1"/>
  <c r="M63" i="24" s="1"/>
  <c r="L92" i="21"/>
  <c r="L101" i="21" s="1"/>
  <c r="L106" i="21" s="1"/>
  <c r="L49" i="21"/>
  <c r="L58" i="21" s="1"/>
  <c r="L63" i="21" s="1"/>
  <c r="L49" i="20"/>
  <c r="L58" i="20" s="1"/>
  <c r="L63" i="20" s="1"/>
  <c r="M6" i="4"/>
  <c r="M15" i="4" s="1"/>
  <c r="M20" i="4" s="1"/>
  <c r="K49" i="6"/>
  <c r="K58" i="6" s="1"/>
  <c r="K63" i="6" s="1"/>
  <c r="L99" i="24"/>
  <c r="L56" i="24"/>
  <c r="L142" i="23"/>
  <c r="L99" i="23"/>
  <c r="L13" i="24"/>
  <c r="L142" i="24"/>
  <c r="L56" i="23"/>
  <c r="L142" i="22"/>
  <c r="L13" i="23"/>
  <c r="L99" i="22"/>
  <c r="L142" i="21"/>
  <c r="L99" i="21"/>
  <c r="L13" i="22"/>
  <c r="L13" i="21"/>
  <c r="L56" i="22"/>
  <c r="L56" i="20"/>
  <c r="L56" i="21"/>
  <c r="L99" i="20"/>
  <c r="L13" i="20"/>
  <c r="L142" i="20"/>
  <c r="N49" i="20"/>
  <c r="N58" i="20" s="1"/>
  <c r="N63" i="20" s="1"/>
  <c r="N49" i="21"/>
  <c r="N58" i="21" s="1"/>
  <c r="N63" i="21" s="1"/>
  <c r="N6" i="22"/>
  <c r="N15" i="22" s="1"/>
  <c r="N20" i="22" s="1"/>
  <c r="N135" i="24"/>
  <c r="N144" i="24" s="1"/>
  <c r="N149" i="24" s="1"/>
  <c r="F6" i="22"/>
  <c r="F15" i="22" s="1"/>
  <c r="F20" i="22" s="1"/>
  <c r="F6" i="23"/>
  <c r="F15" i="23" s="1"/>
  <c r="F20" i="23" s="1"/>
  <c r="F135" i="22"/>
  <c r="F144" i="22" s="1"/>
  <c r="F149" i="22" s="1"/>
  <c r="M6" i="21"/>
  <c r="M15" i="21" s="1"/>
  <c r="M20" i="21" s="1"/>
  <c r="M6" i="22"/>
  <c r="M15" i="22" s="1"/>
  <c r="M20" i="22" s="1"/>
  <c r="E6" i="22"/>
  <c r="E15" i="22" s="1"/>
  <c r="E20" i="22" s="1"/>
  <c r="E49" i="23"/>
  <c r="E58" i="23" s="1"/>
  <c r="E63" i="23" s="1"/>
  <c r="E135" i="23"/>
  <c r="E144" i="23" s="1"/>
  <c r="E149" i="23" s="1"/>
  <c r="I135" i="22"/>
  <c r="I144" i="22" s="1"/>
  <c r="I149" i="22" s="1"/>
  <c r="I135" i="23"/>
  <c r="I144" i="23" s="1"/>
  <c r="I149" i="23" s="1"/>
  <c r="I6" i="24"/>
  <c r="I15" i="24" s="1"/>
  <c r="I20" i="24" s="1"/>
  <c r="L49" i="23"/>
  <c r="L58" i="23" s="1"/>
  <c r="L63" i="23" s="1"/>
  <c r="L49" i="24"/>
  <c r="L58" i="24" s="1"/>
  <c r="L63" i="24" s="1"/>
  <c r="L135" i="24"/>
  <c r="L144" i="24" s="1"/>
  <c r="L149" i="24" s="1"/>
  <c r="G92" i="23"/>
  <c r="G101" i="23" s="1"/>
  <c r="G106" i="23" s="1"/>
  <c r="K6" i="21"/>
  <c r="K15" i="21" s="1"/>
  <c r="K20" i="21" s="1"/>
  <c r="K6" i="20"/>
  <c r="K15" i="20" s="1"/>
  <c r="K20" i="20" s="1"/>
  <c r="J6" i="20"/>
  <c r="J15" i="20" s="1"/>
  <c r="J20" i="20" s="1"/>
  <c r="K99" i="24"/>
  <c r="K56" i="24"/>
  <c r="K142" i="23"/>
  <c r="K99" i="23"/>
  <c r="K13" i="24"/>
  <c r="K56" i="23"/>
  <c r="K142" i="22"/>
  <c r="K142" i="24"/>
  <c r="K13" i="23"/>
  <c r="K56" i="21"/>
  <c r="K99" i="22"/>
  <c r="K142" i="21"/>
  <c r="K13" i="22"/>
  <c r="K99" i="21"/>
  <c r="K13" i="21"/>
  <c r="K99" i="20"/>
  <c r="K56" i="22"/>
  <c r="K56" i="20"/>
  <c r="K13" i="20"/>
  <c r="K142" i="20"/>
  <c r="N6" i="23"/>
  <c r="N15" i="23" s="1"/>
  <c r="N20" i="23" s="1"/>
  <c r="K92" i="24"/>
  <c r="K101" i="24" s="1"/>
  <c r="K106" i="24" s="1"/>
  <c r="F92" i="23"/>
  <c r="F101" i="23" s="1"/>
  <c r="F106" i="23" s="1"/>
  <c r="M49" i="22"/>
  <c r="M58" i="22" s="1"/>
  <c r="M63" i="22" s="1"/>
  <c r="I92" i="22"/>
  <c r="I101" i="22" s="1"/>
  <c r="I106" i="22" s="1"/>
  <c r="I135" i="24"/>
  <c r="I144" i="24" s="1"/>
  <c r="I149" i="24" s="1"/>
  <c r="L92" i="23"/>
  <c r="L101" i="23" s="1"/>
  <c r="L106" i="23" s="1"/>
  <c r="L135" i="23"/>
  <c r="L144" i="23" s="1"/>
  <c r="L149" i="23" s="1"/>
  <c r="G6" i="22"/>
  <c r="G15" i="22" s="1"/>
  <c r="G20" i="22" s="1"/>
  <c r="K92" i="20"/>
  <c r="K101" i="20" s="1"/>
  <c r="K106" i="20" s="1"/>
  <c r="K6" i="23"/>
  <c r="K15" i="23" s="1"/>
  <c r="K20" i="23" s="1"/>
  <c r="J6" i="23"/>
  <c r="J15" i="23" s="1"/>
  <c r="J20" i="23" s="1"/>
  <c r="J99" i="24"/>
  <c r="J56" i="24"/>
  <c r="J142" i="23"/>
  <c r="J56" i="23"/>
  <c r="J99" i="23"/>
  <c r="J142" i="22"/>
  <c r="J142" i="24"/>
  <c r="J13" i="23"/>
  <c r="J56" i="22"/>
  <c r="J13" i="22"/>
  <c r="J56" i="21"/>
  <c r="J13" i="24"/>
  <c r="J99" i="21"/>
  <c r="J13" i="21"/>
  <c r="J99" i="20"/>
  <c r="J99" i="22"/>
  <c r="J56" i="20"/>
  <c r="J13" i="20"/>
  <c r="J142" i="21"/>
  <c r="J142" i="20"/>
  <c r="N6" i="24"/>
  <c r="N15" i="24" s="1"/>
  <c r="N20" i="24" s="1"/>
  <c r="N135" i="20"/>
  <c r="N144" i="20" s="1"/>
  <c r="N149" i="20" s="1"/>
  <c r="N49" i="22"/>
  <c r="N58" i="22" s="1"/>
  <c r="N63" i="22" s="1"/>
  <c r="N92" i="22"/>
  <c r="N101" i="22" s="1"/>
  <c r="N106" i="22" s="1"/>
  <c r="N49" i="23"/>
  <c r="N58" i="23" s="1"/>
  <c r="N63" i="23" s="1"/>
  <c r="N6" i="20"/>
  <c r="N15" i="20" s="1"/>
  <c r="N20" i="20" s="1"/>
  <c r="F92" i="24"/>
  <c r="F101" i="24" s="1"/>
  <c r="F106" i="24" s="1"/>
  <c r="M92" i="20"/>
  <c r="M101" i="20" s="1"/>
  <c r="M106" i="20" s="1"/>
  <c r="M135" i="21"/>
  <c r="M144" i="21" s="1"/>
  <c r="M149" i="21" s="1"/>
  <c r="M92" i="22"/>
  <c r="M101" i="22" s="1"/>
  <c r="M106" i="22" s="1"/>
  <c r="M92" i="23"/>
  <c r="M101" i="23" s="1"/>
  <c r="M106" i="23" s="1"/>
  <c r="M6" i="24"/>
  <c r="M15" i="24" s="1"/>
  <c r="M20" i="24" s="1"/>
  <c r="E92" i="22"/>
  <c r="E101" i="22" s="1"/>
  <c r="E106" i="22" s="1"/>
  <c r="E6" i="23"/>
  <c r="E15" i="23" s="1"/>
  <c r="E20" i="23" s="1"/>
  <c r="E92" i="24"/>
  <c r="E101" i="24" s="1"/>
  <c r="E106" i="24" s="1"/>
  <c r="I92" i="23"/>
  <c r="I101" i="23" s="1"/>
  <c r="I106" i="23" s="1"/>
  <c r="L135" i="21"/>
  <c r="L144" i="21" s="1"/>
  <c r="L149" i="21" s="1"/>
  <c r="L6" i="23"/>
  <c r="L15" i="23" s="1"/>
  <c r="L20" i="23" s="1"/>
  <c r="G49" i="24"/>
  <c r="G58" i="24" s="1"/>
  <c r="G63" i="24" s="1"/>
  <c r="K49" i="22"/>
  <c r="K58" i="22" s="1"/>
  <c r="K63" i="22" s="1"/>
  <c r="K92" i="23"/>
  <c r="K101" i="23" s="1"/>
  <c r="K106" i="23" s="1"/>
  <c r="H92" i="24"/>
  <c r="H101" i="24" s="1"/>
  <c r="H106" i="24" s="1"/>
  <c r="J92" i="20"/>
  <c r="J101" i="20" s="1"/>
  <c r="J106" i="20" s="1"/>
  <c r="J6" i="21"/>
  <c r="J15" i="21" s="1"/>
  <c r="J20" i="21" s="1"/>
  <c r="G135" i="22"/>
  <c r="G144" i="22" s="1"/>
  <c r="G149" i="22" s="1"/>
  <c r="M56" i="24"/>
  <c r="M142" i="23"/>
  <c r="M99" i="23"/>
  <c r="M13" i="24"/>
  <c r="M142" i="24"/>
  <c r="M56" i="23"/>
  <c r="M13" i="23"/>
  <c r="M99" i="24"/>
  <c r="M56" i="22"/>
  <c r="M56" i="21"/>
  <c r="M142" i="22"/>
  <c r="M142" i="21"/>
  <c r="M99" i="22"/>
  <c r="M99" i="21"/>
  <c r="M13" i="22"/>
  <c r="M56" i="20"/>
  <c r="M99" i="20"/>
  <c r="M142" i="20"/>
  <c r="M13" i="20"/>
  <c r="M13" i="21"/>
  <c r="N92" i="24"/>
  <c r="N101" i="24" s="1"/>
  <c r="N106" i="24" s="1"/>
  <c r="M6" i="23"/>
  <c r="M15" i="23" s="1"/>
  <c r="M20" i="23" s="1"/>
  <c r="N56" i="24"/>
  <c r="N142" i="23"/>
  <c r="N99" i="23"/>
  <c r="N13" i="24"/>
  <c r="N142" i="24"/>
  <c r="N56" i="23"/>
  <c r="N142" i="22"/>
  <c r="N13" i="23"/>
  <c r="N99" i="24"/>
  <c r="N99" i="22"/>
  <c r="N142" i="21"/>
  <c r="N99" i="21"/>
  <c r="N13" i="22"/>
  <c r="N56" i="22"/>
  <c r="N13" i="21"/>
  <c r="N56" i="21"/>
  <c r="N142" i="20"/>
  <c r="N56" i="20"/>
  <c r="N99" i="20"/>
  <c r="N13" i="20"/>
  <c r="N135" i="21"/>
  <c r="N144" i="21" s="1"/>
  <c r="N149" i="21" s="1"/>
  <c r="N49" i="24"/>
  <c r="N58" i="24" s="1"/>
  <c r="N63" i="24" s="1"/>
  <c r="F49" i="22"/>
  <c r="F58" i="22" s="1"/>
  <c r="F63" i="22" s="1"/>
  <c r="F92" i="22"/>
  <c r="F101" i="22" s="1"/>
  <c r="F106" i="22" s="1"/>
  <c r="F49" i="23"/>
  <c r="F58" i="23" s="1"/>
  <c r="F63" i="23" s="1"/>
  <c r="M135" i="22"/>
  <c r="M144" i="22" s="1"/>
  <c r="M149" i="22" s="1"/>
  <c r="E135" i="24"/>
  <c r="E144" i="24" s="1"/>
  <c r="E149" i="24" s="1"/>
  <c r="I49" i="23"/>
  <c r="I58" i="23" s="1"/>
  <c r="I63" i="23" s="1"/>
  <c r="I49" i="24"/>
  <c r="I58" i="24" s="1"/>
  <c r="I63" i="24" s="1"/>
  <c r="L49" i="22"/>
  <c r="L58" i="22" s="1"/>
  <c r="L63" i="22" s="1"/>
  <c r="G6" i="23"/>
  <c r="G15" i="23" s="1"/>
  <c r="G20" i="23" s="1"/>
  <c r="G49" i="23"/>
  <c r="G58" i="23" s="1"/>
  <c r="G63" i="23" s="1"/>
  <c r="G135" i="23"/>
  <c r="G144" i="23" s="1"/>
  <c r="G149" i="23" s="1"/>
  <c r="K135" i="22"/>
  <c r="K144" i="22" s="1"/>
  <c r="K149" i="22" s="1"/>
  <c r="K135" i="24"/>
  <c r="K144" i="24" s="1"/>
  <c r="K149" i="24" s="1"/>
  <c r="H135" i="22"/>
  <c r="H144" i="22" s="1"/>
  <c r="H149" i="22" s="1"/>
  <c r="J49" i="21"/>
  <c r="J58" i="21" s="1"/>
  <c r="J63" i="21" s="1"/>
  <c r="J49" i="22"/>
  <c r="J58" i="22" s="1"/>
  <c r="J63" i="22" s="1"/>
  <c r="J92" i="23"/>
  <c r="J101" i="23" s="1"/>
  <c r="J106" i="23" s="1"/>
  <c r="J92" i="24"/>
  <c r="J101" i="24" s="1"/>
  <c r="J106" i="24" s="1"/>
  <c r="G6" i="24"/>
  <c r="G15" i="24" s="1"/>
  <c r="G20" i="24" s="1"/>
  <c r="K92" i="22"/>
  <c r="K101" i="22" s="1"/>
  <c r="K106" i="22" s="1"/>
  <c r="K49" i="24"/>
  <c r="K58" i="24" s="1"/>
  <c r="K63" i="24" s="1"/>
  <c r="J92" i="22"/>
  <c r="J101" i="22" s="1"/>
  <c r="J106" i="22" s="1"/>
  <c r="J6" i="22"/>
  <c r="J15" i="22" s="1"/>
  <c r="J20" i="22" s="1"/>
  <c r="J49" i="24"/>
  <c r="J58" i="24" s="1"/>
  <c r="J63" i="24" s="1"/>
  <c r="J6" i="24"/>
  <c r="J15" i="24" s="1"/>
  <c r="J20" i="24" s="1"/>
  <c r="M6" i="20"/>
  <c r="M15" i="20" s="1"/>
  <c r="M20" i="20" s="1"/>
  <c r="L6" i="21"/>
  <c r="L15" i="21" s="1"/>
  <c r="L20" i="21" s="1"/>
  <c r="L92" i="22"/>
  <c r="L101" i="22" s="1"/>
  <c r="L106" i="22" s="1"/>
  <c r="L6" i="20"/>
  <c r="L15" i="20" s="1"/>
  <c r="L20" i="20" s="1"/>
  <c r="G135" i="24"/>
  <c r="G144" i="24" s="1"/>
  <c r="G149" i="24" s="1"/>
  <c r="K49" i="21"/>
  <c r="K58" i="21" s="1"/>
  <c r="K63" i="21" s="1"/>
  <c r="J135" i="20"/>
  <c r="J144" i="20" s="1"/>
  <c r="J149" i="20" s="1"/>
  <c r="N49" i="2"/>
  <c r="N58" i="2" s="1"/>
  <c r="N63" i="2" s="1"/>
  <c r="L92" i="2"/>
  <c r="L101" i="2" s="1"/>
  <c r="L106" i="2" s="1"/>
  <c r="L6" i="6"/>
  <c r="L15" i="6" s="1"/>
  <c r="L20" i="6" s="1"/>
  <c r="M49" i="5"/>
  <c r="M58" i="5" s="1"/>
  <c r="M63" i="5" s="1"/>
  <c r="J6" i="6"/>
  <c r="J15" i="6" s="1"/>
  <c r="J20" i="6" s="1"/>
  <c r="N135" i="4"/>
  <c r="N144" i="4" s="1"/>
  <c r="N149" i="4" s="1"/>
  <c r="J135" i="5"/>
  <c r="J144" i="5" s="1"/>
  <c r="J149" i="5" s="1"/>
  <c r="L135" i="6"/>
  <c r="L144" i="6" s="1"/>
  <c r="L149" i="6" s="1"/>
  <c r="J135" i="4"/>
  <c r="J144" i="4" s="1"/>
  <c r="J149" i="4" s="1"/>
  <c r="L49" i="4"/>
  <c r="L58" i="4" s="1"/>
  <c r="L63" i="4" s="1"/>
  <c r="N135" i="6"/>
  <c r="N144" i="6" s="1"/>
  <c r="N149" i="6" s="1"/>
  <c r="N135" i="2"/>
  <c r="N144" i="2" s="1"/>
  <c r="N149" i="2" s="1"/>
  <c r="J49" i="4"/>
  <c r="J58" i="4" s="1"/>
  <c r="J63" i="4" s="1"/>
  <c r="L135" i="2"/>
  <c r="L144" i="2" s="1"/>
  <c r="L149" i="2" s="1"/>
  <c r="M49" i="4"/>
  <c r="M58" i="4" s="1"/>
  <c r="M63" i="4" s="1"/>
  <c r="K135" i="2"/>
  <c r="K144" i="2" s="1"/>
  <c r="K149" i="2" s="1"/>
  <c r="L92" i="4"/>
  <c r="L101" i="4" s="1"/>
  <c r="L106" i="4" s="1"/>
  <c r="N92" i="4"/>
  <c r="N101" i="4" s="1"/>
  <c r="N106" i="4" s="1"/>
  <c r="M49" i="2"/>
  <c r="M58" i="2" s="1"/>
  <c r="M63" i="2" s="1"/>
  <c r="L49" i="5"/>
  <c r="L58" i="5" s="1"/>
  <c r="L63" i="5" s="1"/>
  <c r="M92" i="6"/>
  <c r="M101" i="6" s="1"/>
  <c r="M106" i="6" s="1"/>
  <c r="K92" i="2"/>
  <c r="K101" i="2" s="1"/>
  <c r="K106" i="2" s="1"/>
  <c r="M135" i="4"/>
  <c r="M144" i="4" s="1"/>
  <c r="M149" i="4" s="1"/>
  <c r="N92" i="6"/>
  <c r="N101" i="6" s="1"/>
  <c r="N106" i="6" s="1"/>
  <c r="K92" i="6"/>
  <c r="K101" i="6" s="1"/>
  <c r="K106" i="6" s="1"/>
  <c r="K135" i="6"/>
  <c r="K144" i="6" s="1"/>
  <c r="K149" i="6" s="1"/>
  <c r="J92" i="6"/>
  <c r="J101" i="6" s="1"/>
  <c r="J106" i="6" s="1"/>
  <c r="K6" i="5"/>
  <c r="K15" i="5" s="1"/>
  <c r="K20" i="5" s="1"/>
  <c r="J92" i="2"/>
  <c r="J101" i="2" s="1"/>
  <c r="J106" i="2" s="1"/>
  <c r="J135" i="6"/>
  <c r="J144" i="6" s="1"/>
  <c r="J149" i="6" s="1"/>
  <c r="L49" i="6"/>
  <c r="L58" i="6" s="1"/>
  <c r="L63" i="6" s="1"/>
  <c r="N49" i="4"/>
  <c r="N58" i="4" s="1"/>
  <c r="N63" i="4" s="1"/>
  <c r="N49" i="5"/>
  <c r="N58" i="5" s="1"/>
  <c r="N63" i="5" s="1"/>
  <c r="N6" i="6"/>
  <c r="N15" i="6" s="1"/>
  <c r="N20" i="6" s="1"/>
  <c r="K49" i="5"/>
  <c r="K58" i="5" s="1"/>
  <c r="K63" i="5" s="1"/>
  <c r="J92" i="5"/>
  <c r="J101" i="5" s="1"/>
  <c r="J106" i="5" s="1"/>
  <c r="N6" i="5"/>
  <c r="N15" i="5" s="1"/>
  <c r="N20" i="5" s="1"/>
  <c r="M92" i="4"/>
  <c r="M101" i="4" s="1"/>
  <c r="M106" i="4" s="1"/>
  <c r="J49" i="6"/>
  <c r="J58" i="6" s="1"/>
  <c r="J63" i="6" s="1"/>
  <c r="N92" i="5"/>
  <c r="N101" i="5" s="1"/>
  <c r="N106" i="5" s="1"/>
  <c r="K92" i="4"/>
  <c r="K101" i="4" s="1"/>
  <c r="K106" i="4" s="1"/>
  <c r="J142" i="6"/>
  <c r="J56" i="6"/>
  <c r="J13" i="6"/>
  <c r="J99" i="5"/>
  <c r="J99" i="6"/>
  <c r="J13" i="5"/>
  <c r="J142" i="4"/>
  <c r="J99" i="4"/>
  <c r="J142" i="5"/>
  <c r="J56" i="5"/>
  <c r="J56" i="4"/>
  <c r="J13" i="4"/>
  <c r="J142" i="2"/>
  <c r="J99" i="2"/>
  <c r="J56" i="2"/>
  <c r="J49" i="5"/>
  <c r="J58" i="5" s="1"/>
  <c r="J63" i="5" s="1"/>
  <c r="L6" i="4"/>
  <c r="L15" i="4" s="1"/>
  <c r="L20" i="4" s="1"/>
  <c r="L135" i="4"/>
  <c r="L144" i="4" s="1"/>
  <c r="L149" i="4" s="1"/>
  <c r="M6" i="5"/>
  <c r="M15" i="5" s="1"/>
  <c r="M20" i="5" s="1"/>
  <c r="M92" i="5"/>
  <c r="M101" i="5" s="1"/>
  <c r="M106" i="5" s="1"/>
  <c r="K49" i="2"/>
  <c r="K58" i="2" s="1"/>
  <c r="K63" i="2" s="1"/>
  <c r="K6" i="4"/>
  <c r="K15" i="4" s="1"/>
  <c r="K20" i="4" s="1"/>
  <c r="K135" i="4"/>
  <c r="K144" i="4" s="1"/>
  <c r="K149" i="4" s="1"/>
  <c r="K135" i="5"/>
  <c r="K144" i="5" s="1"/>
  <c r="K149" i="5" s="1"/>
  <c r="L142" i="6"/>
  <c r="L56" i="6"/>
  <c r="L13" i="6"/>
  <c r="L99" i="5"/>
  <c r="L99" i="6"/>
  <c r="L142" i="5"/>
  <c r="L56" i="5"/>
  <c r="L13" i="5"/>
  <c r="L142" i="4"/>
  <c r="L142" i="2"/>
  <c r="L99" i="2"/>
  <c r="L56" i="2"/>
  <c r="L56" i="4"/>
  <c r="L99" i="4"/>
  <c r="L13" i="4"/>
  <c r="K142" i="6"/>
  <c r="K56" i="6"/>
  <c r="K13" i="6"/>
  <c r="K99" i="5"/>
  <c r="K99" i="6"/>
  <c r="K142" i="5"/>
  <c r="K142" i="4"/>
  <c r="K99" i="4"/>
  <c r="K56" i="5"/>
  <c r="K56" i="4"/>
  <c r="K13" i="5"/>
  <c r="K13" i="4"/>
  <c r="K142" i="2"/>
  <c r="K99" i="2"/>
  <c r="K56" i="2"/>
  <c r="J135" i="2"/>
  <c r="J144" i="2" s="1"/>
  <c r="J149" i="2" s="1"/>
  <c r="J6" i="5"/>
  <c r="J15" i="5" s="1"/>
  <c r="J20" i="5" s="1"/>
  <c r="L49" i="2"/>
  <c r="L58" i="2" s="1"/>
  <c r="L63" i="2" s="1"/>
  <c r="L92" i="5"/>
  <c r="L101" i="5" s="1"/>
  <c r="L106" i="5" s="1"/>
  <c r="L135" i="5"/>
  <c r="L144" i="5" s="1"/>
  <c r="L149" i="5" s="1"/>
  <c r="N92" i="2"/>
  <c r="N101" i="2" s="1"/>
  <c r="N106" i="2" s="1"/>
  <c r="M92" i="2"/>
  <c r="M101" i="2" s="1"/>
  <c r="M106" i="2" s="1"/>
  <c r="K49" i="4"/>
  <c r="K58" i="4" s="1"/>
  <c r="K63" i="4" s="1"/>
  <c r="K92" i="5"/>
  <c r="K101" i="5" s="1"/>
  <c r="K106" i="5" s="1"/>
  <c r="K6" i="6"/>
  <c r="K15" i="6" s="1"/>
  <c r="K20" i="6" s="1"/>
  <c r="M13" i="6"/>
  <c r="M99" i="5"/>
  <c r="M99" i="6"/>
  <c r="M142" i="5"/>
  <c r="M56" i="6"/>
  <c r="M56" i="5"/>
  <c r="M142" i="6"/>
  <c r="M142" i="4"/>
  <c r="M99" i="4"/>
  <c r="M99" i="2"/>
  <c r="M13" i="5"/>
  <c r="M56" i="4"/>
  <c r="M13" i="4"/>
  <c r="M142" i="2"/>
  <c r="M56" i="2"/>
  <c r="N13" i="6"/>
  <c r="N99" i="5"/>
  <c r="N99" i="6"/>
  <c r="N142" i="5"/>
  <c r="N142" i="6"/>
  <c r="N56" i="6"/>
  <c r="N56" i="5"/>
  <c r="N56" i="4"/>
  <c r="N13" i="5"/>
  <c r="N99" i="4"/>
  <c r="N56" i="2"/>
  <c r="N142" i="4"/>
  <c r="N13" i="4"/>
  <c r="N142" i="2"/>
  <c r="N99" i="2"/>
  <c r="J49" i="2"/>
  <c r="J58" i="2" s="1"/>
  <c r="J63" i="2" s="1"/>
  <c r="J6" i="4"/>
  <c r="J15" i="4" s="1"/>
  <c r="J20" i="4" s="1"/>
  <c r="L92" i="6"/>
  <c r="L101" i="6" s="1"/>
  <c r="L106" i="6" s="1"/>
  <c r="N6" i="4"/>
  <c r="N15" i="4" s="1"/>
  <c r="N20" i="4" s="1"/>
  <c r="N49" i="6"/>
  <c r="N58" i="6" s="1"/>
  <c r="N63" i="6" s="1"/>
  <c r="M135" i="2"/>
  <c r="M144" i="2" s="1"/>
  <c r="M149" i="2" s="1"/>
  <c r="M6" i="6"/>
  <c r="M15" i="6" s="1"/>
  <c r="M20" i="6" s="1"/>
  <c r="AC40" i="2" l="1"/>
  <c r="AB40" i="2"/>
  <c r="AA40" i="2"/>
  <c r="Z40" i="2"/>
  <c r="Y40" i="2"/>
  <c r="X40" i="2"/>
  <c r="W40" i="2"/>
  <c r="V40" i="2"/>
  <c r="U40" i="2"/>
  <c r="T40" i="2"/>
  <c r="S40" i="2"/>
  <c r="R40" i="2"/>
  <c r="Q40" i="2"/>
  <c r="P40" i="2"/>
  <c r="O40" i="2"/>
  <c r="N40" i="2"/>
  <c r="M40" i="2"/>
  <c r="L40" i="2"/>
  <c r="K40" i="2"/>
  <c r="J40" i="2"/>
  <c r="I40" i="2"/>
  <c r="H40" i="2"/>
  <c r="G40" i="2"/>
  <c r="F40" i="2"/>
  <c r="E40" i="2"/>
  <c r="AC34" i="2"/>
  <c r="AB34" i="2"/>
  <c r="AA34" i="2"/>
  <c r="Z34" i="2"/>
  <c r="Y34" i="2"/>
  <c r="X34" i="2"/>
  <c r="W34" i="2"/>
  <c r="V34" i="2"/>
  <c r="U34" i="2"/>
  <c r="T34" i="2"/>
  <c r="S34" i="2"/>
  <c r="R34" i="2"/>
  <c r="Q34" i="2"/>
  <c r="P34" i="2"/>
  <c r="O34" i="2"/>
  <c r="N34" i="2"/>
  <c r="M34" i="2"/>
  <c r="L34" i="2"/>
  <c r="K34" i="2"/>
  <c r="J34" i="2"/>
  <c r="I34" i="2"/>
  <c r="H34" i="2"/>
  <c r="G34" i="2"/>
  <c r="F34" i="2"/>
  <c r="AC29" i="2"/>
  <c r="AB29" i="2"/>
  <c r="AA29" i="2"/>
  <c r="Z29" i="2"/>
  <c r="Y29" i="2"/>
  <c r="X29" i="2"/>
  <c r="W29" i="2"/>
  <c r="V29" i="2"/>
  <c r="U29" i="2"/>
  <c r="T29" i="2"/>
  <c r="S29" i="2"/>
  <c r="R29" i="2"/>
  <c r="Q29" i="2"/>
  <c r="P29" i="2"/>
  <c r="O29" i="2"/>
  <c r="N29" i="2"/>
  <c r="M29" i="2"/>
  <c r="L29" i="2"/>
  <c r="K29" i="2"/>
  <c r="J29" i="2"/>
  <c r="I29" i="2"/>
  <c r="H29" i="2"/>
  <c r="G29" i="2"/>
  <c r="F29" i="2"/>
  <c r="AC16" i="2"/>
  <c r="AB16" i="2"/>
  <c r="AA16" i="2"/>
  <c r="Z16" i="2"/>
  <c r="Y16" i="2"/>
  <c r="X16" i="2"/>
  <c r="W16" i="2"/>
  <c r="V16" i="2"/>
  <c r="U16" i="2"/>
  <c r="T16" i="2"/>
  <c r="S16" i="2"/>
  <c r="R16" i="2"/>
  <c r="Q16" i="2"/>
  <c r="P16" i="2"/>
  <c r="O16" i="2"/>
  <c r="N16" i="2"/>
  <c r="M16" i="2"/>
  <c r="L16" i="2"/>
  <c r="K16" i="2"/>
  <c r="J16" i="2"/>
  <c r="I16" i="2"/>
  <c r="H16" i="2"/>
  <c r="G16" i="2"/>
  <c r="F16" i="2"/>
  <c r="K4" i="1" l="1"/>
  <c r="F56" i="38" s="1"/>
  <c r="J4" i="1"/>
  <c r="L4" i="1"/>
  <c r="G56" i="38" s="1"/>
  <c r="M4" i="1"/>
  <c r="H56" i="38" s="1"/>
  <c r="N4" i="1"/>
  <c r="I56" i="38" s="1"/>
  <c r="E142" i="24" l="1"/>
  <c r="E143" i="24" s="1"/>
  <c r="E13" i="24"/>
  <c r="E14" i="24" s="1"/>
  <c r="E19" i="24" s="1"/>
  <c r="E23" i="24" s="1"/>
  <c r="E56" i="22"/>
  <c r="E57" i="22" s="1"/>
  <c r="E62" i="22" s="1"/>
  <c r="E66" i="22" s="1"/>
  <c r="E99" i="21"/>
  <c r="E56" i="20"/>
  <c r="E142" i="5"/>
  <c r="E143" i="5" s="1"/>
  <c r="E148" i="5" s="1"/>
  <c r="E13" i="2"/>
  <c r="E99" i="23"/>
  <c r="E56" i="6"/>
  <c r="E99" i="4"/>
  <c r="E13" i="38"/>
  <c r="E14" i="38" s="1"/>
  <c r="E99" i="22"/>
  <c r="E100" i="22" s="1"/>
  <c r="E99" i="5"/>
  <c r="E13" i="5"/>
  <c r="E14" i="5" s="1"/>
  <c r="E13" i="4"/>
  <c r="E99" i="2"/>
  <c r="E56" i="24"/>
  <c r="E142" i="21"/>
  <c r="E143" i="21" s="1"/>
  <c r="E13" i="21"/>
  <c r="E99" i="20"/>
  <c r="E56" i="38"/>
  <c r="E57" i="38" s="1"/>
  <c r="E62" i="38" s="1"/>
  <c r="E142" i="23"/>
  <c r="E143" i="23" s="1"/>
  <c r="E13" i="23"/>
  <c r="E99" i="6"/>
  <c r="E100" i="6" s="1"/>
  <c r="E105" i="6" s="1"/>
  <c r="E56" i="4"/>
  <c r="E57" i="4" s="1"/>
  <c r="E62" i="4" s="1"/>
  <c r="E56" i="2"/>
  <c r="E57" i="2" s="1"/>
  <c r="E62" i="2" s="1"/>
  <c r="E99" i="24"/>
  <c r="E100" i="24" s="1"/>
  <c r="E105" i="24" s="1"/>
  <c r="E109" i="24" s="1"/>
  <c r="E142" i="22"/>
  <c r="E13" i="22"/>
  <c r="E14" i="22" s="1"/>
  <c r="E19" i="22" s="1"/>
  <c r="E23" i="22" s="1"/>
  <c r="E56" i="21"/>
  <c r="E57" i="21" s="1"/>
  <c r="E62" i="21" s="1"/>
  <c r="E13" i="20"/>
  <c r="E13" i="6"/>
  <c r="E14" i="6" s="1"/>
  <c r="E56" i="5"/>
  <c r="E142" i="4"/>
  <c r="E142" i="2"/>
  <c r="E143" i="2" s="1"/>
  <c r="E56" i="23"/>
  <c r="E57" i="23" s="1"/>
  <c r="E62" i="23" s="1"/>
  <c r="E66" i="23" s="1"/>
  <c r="E142" i="20"/>
  <c r="E99" i="38"/>
  <c r="E100" i="38" s="1"/>
  <c r="E105" i="38" s="1"/>
  <c r="E142" i="6"/>
  <c r="E143" i="6" s="1"/>
  <c r="E142" i="38"/>
  <c r="F13" i="38"/>
  <c r="F99" i="38"/>
  <c r="F142" i="38"/>
  <c r="H99" i="38"/>
  <c r="H142" i="38"/>
  <c r="H13" i="38"/>
  <c r="I142" i="38"/>
  <c r="I13" i="38"/>
  <c r="I99" i="38"/>
  <c r="G13" i="38"/>
  <c r="G99" i="38"/>
  <c r="G142" i="38"/>
  <c r="F56" i="24"/>
  <c r="F142" i="23"/>
  <c r="F99" i="23"/>
  <c r="F13" i="24"/>
  <c r="F142" i="24"/>
  <c r="F56" i="23"/>
  <c r="F142" i="22"/>
  <c r="F13" i="23"/>
  <c r="F99" i="22"/>
  <c r="F99" i="24"/>
  <c r="F142" i="21"/>
  <c r="F56" i="22"/>
  <c r="F99" i="21"/>
  <c r="F13" i="22"/>
  <c r="F13" i="21"/>
  <c r="F142" i="20"/>
  <c r="F56" i="21"/>
  <c r="F99" i="20"/>
  <c r="F56" i="20"/>
  <c r="F13" i="20"/>
  <c r="I142" i="24"/>
  <c r="I99" i="24"/>
  <c r="I56" i="24"/>
  <c r="I142" i="23"/>
  <c r="I13" i="24"/>
  <c r="I56" i="23"/>
  <c r="I99" i="23"/>
  <c r="I142" i="22"/>
  <c r="I99" i="21"/>
  <c r="I56" i="22"/>
  <c r="I13" i="22"/>
  <c r="I13" i="23"/>
  <c r="I56" i="21"/>
  <c r="I142" i="21"/>
  <c r="I142" i="20"/>
  <c r="I13" i="21"/>
  <c r="I99" i="22"/>
  <c r="I99" i="20"/>
  <c r="I56" i="20"/>
  <c r="I13" i="20"/>
  <c r="G99" i="23"/>
  <c r="G13" i="24"/>
  <c r="G142" i="24"/>
  <c r="G99" i="24"/>
  <c r="G142" i="22"/>
  <c r="G13" i="23"/>
  <c r="G56" i="24"/>
  <c r="G99" i="22"/>
  <c r="G142" i="23"/>
  <c r="G56" i="23"/>
  <c r="G56" i="22"/>
  <c r="G99" i="21"/>
  <c r="G13" i="22"/>
  <c r="G56" i="21"/>
  <c r="G142" i="21"/>
  <c r="G56" i="20"/>
  <c r="G99" i="20"/>
  <c r="G13" i="20"/>
  <c r="G13" i="21"/>
  <c r="G142" i="20"/>
  <c r="H13" i="24"/>
  <c r="H142" i="24"/>
  <c r="H99" i="24"/>
  <c r="H13" i="23"/>
  <c r="H56" i="24"/>
  <c r="H56" i="22"/>
  <c r="H142" i="23"/>
  <c r="H56" i="23"/>
  <c r="H99" i="22"/>
  <c r="H142" i="21"/>
  <c r="H99" i="23"/>
  <c r="H13" i="22"/>
  <c r="H142" i="22"/>
  <c r="H56" i="21"/>
  <c r="H142" i="20"/>
  <c r="H99" i="21"/>
  <c r="H13" i="21"/>
  <c r="H99" i="20"/>
  <c r="H56" i="20"/>
  <c r="H13" i="20"/>
  <c r="G99" i="6"/>
  <c r="G142" i="5"/>
  <c r="G142" i="6"/>
  <c r="G56" i="6"/>
  <c r="G56" i="4"/>
  <c r="G13" i="6"/>
  <c r="G13" i="5"/>
  <c r="G142" i="4"/>
  <c r="G99" i="5"/>
  <c r="G56" i="5"/>
  <c r="G13" i="4"/>
  <c r="G142" i="2"/>
  <c r="G99" i="2"/>
  <c r="G99" i="4"/>
  <c r="G56" i="2"/>
  <c r="F13" i="6"/>
  <c r="F99" i="5"/>
  <c r="F99" i="6"/>
  <c r="F142" i="5"/>
  <c r="F142" i="6"/>
  <c r="F56" i="6"/>
  <c r="F56" i="5"/>
  <c r="F13" i="5"/>
  <c r="F99" i="4"/>
  <c r="F56" i="2"/>
  <c r="F142" i="4"/>
  <c r="F56" i="4"/>
  <c r="F13" i="4"/>
  <c r="F142" i="2"/>
  <c r="F99" i="2"/>
  <c r="I142" i="5"/>
  <c r="I142" i="6"/>
  <c r="I56" i="6"/>
  <c r="I13" i="6"/>
  <c r="I99" i="5"/>
  <c r="I13" i="5"/>
  <c r="I142" i="4"/>
  <c r="I99" i="4"/>
  <c r="I99" i="6"/>
  <c r="I13" i="4"/>
  <c r="I142" i="2"/>
  <c r="I56" i="4"/>
  <c r="I99" i="2"/>
  <c r="I56" i="2"/>
  <c r="I56" i="5"/>
  <c r="H99" i="6"/>
  <c r="H142" i="5"/>
  <c r="H142" i="6"/>
  <c r="H56" i="6"/>
  <c r="H13" i="6"/>
  <c r="H99" i="5"/>
  <c r="H56" i="4"/>
  <c r="H13" i="5"/>
  <c r="H142" i="4"/>
  <c r="H56" i="5"/>
  <c r="H13" i="4"/>
  <c r="H142" i="2"/>
  <c r="H99" i="2"/>
  <c r="H99" i="4"/>
  <c r="H56" i="2"/>
  <c r="G13" i="2"/>
  <c r="I13" i="2"/>
  <c r="H13" i="2"/>
  <c r="F13" i="2"/>
  <c r="E19" i="38" l="1"/>
  <c r="E14" i="2"/>
  <c r="E19" i="2" s="1"/>
  <c r="E143" i="20"/>
  <c r="E148" i="20" s="1"/>
  <c r="E100" i="5"/>
  <c r="E105" i="5" s="1"/>
  <c r="E14" i="21"/>
  <c r="E19" i="21" s="1"/>
  <c r="E100" i="20"/>
  <c r="E105" i="20" s="1"/>
  <c r="E100" i="2"/>
  <c r="E105" i="2" s="1"/>
  <c r="E143" i="22"/>
  <c r="E148" i="22" s="1"/>
  <c r="E152" i="22" s="1"/>
  <c r="E156" i="22" s="1"/>
  <c r="E143" i="4"/>
  <c r="E148" i="4" s="1"/>
  <c r="E100" i="4"/>
  <c r="E105" i="4" s="1"/>
  <c r="E100" i="21"/>
  <c r="E105" i="21" s="1"/>
  <c r="E14" i="20"/>
  <c r="E19" i="20" s="1"/>
  <c r="E105" i="22"/>
  <c r="E109" i="22" s="1"/>
  <c r="E113" i="22" s="1"/>
  <c r="E148" i="24"/>
  <c r="E152" i="24" s="1"/>
  <c r="E156" i="24" s="1"/>
  <c r="E143" i="38"/>
  <c r="E148" i="38" s="1"/>
  <c r="E100" i="23"/>
  <c r="E105" i="23" s="1"/>
  <c r="E109" i="23" s="1"/>
  <c r="E113" i="23" s="1"/>
  <c r="E21" i="22"/>
  <c r="E22" i="22" s="1"/>
  <c r="E148" i="21"/>
  <c r="E148" i="2"/>
  <c r="E57" i="5"/>
  <c r="E62" i="5" s="1"/>
  <c r="E57" i="24"/>
  <c r="E62" i="24" s="1"/>
  <c r="E66" i="24" s="1"/>
  <c r="E70" i="24" s="1"/>
  <c r="E57" i="6"/>
  <c r="E62" i="6" s="1"/>
  <c r="E107" i="24"/>
  <c r="E108" i="24" s="1"/>
  <c r="E19" i="6"/>
  <c r="E148" i="6"/>
  <c r="E14" i="23"/>
  <c r="E14" i="4"/>
  <c r="E64" i="23"/>
  <c r="E65" i="23" s="1"/>
  <c r="E21" i="24"/>
  <c r="E22" i="24" s="1"/>
  <c r="E148" i="23"/>
  <c r="E152" i="23" s="1"/>
  <c r="E156" i="23" s="1"/>
  <c r="E19" i="5"/>
  <c r="E64" i="22"/>
  <c r="E65" i="22" s="1"/>
  <c r="E57" i="20"/>
  <c r="E27" i="24"/>
  <c r="E70" i="23"/>
  <c r="E70" i="22"/>
  <c r="E27" i="22"/>
  <c r="E113" i="24"/>
  <c r="J4" i="2"/>
  <c r="J8" i="2" s="1"/>
  <c r="J5" i="2"/>
  <c r="J26" i="2" s="1"/>
  <c r="J13" i="2"/>
  <c r="E118" i="38" l="1"/>
  <c r="E75" i="38"/>
  <c r="E150" i="22"/>
  <c r="E151" i="22" s="1"/>
  <c r="E107" i="23"/>
  <c r="E108" i="23" s="1"/>
  <c r="E19" i="23"/>
  <c r="E23" i="23" s="1"/>
  <c r="E27" i="23" s="1"/>
  <c r="E150" i="24"/>
  <c r="E151" i="24" s="1"/>
  <c r="E150" i="23"/>
  <c r="E107" i="22"/>
  <c r="E108" i="22" s="1"/>
  <c r="E64" i="24"/>
  <c r="E65" i="24" s="1"/>
  <c r="E19" i="4"/>
  <c r="E62" i="20"/>
  <c r="F55" i="22"/>
  <c r="F57" i="22" s="1"/>
  <c r="F62" i="22" s="1"/>
  <c r="F98" i="24"/>
  <c r="F100" i="24" s="1"/>
  <c r="F105" i="24" s="1"/>
  <c r="F109" i="24" s="1"/>
  <c r="F113" i="24" s="1"/>
  <c r="E73" i="22"/>
  <c r="E116" i="24"/>
  <c r="K13" i="2"/>
  <c r="J6" i="2"/>
  <c r="J15" i="2" s="1"/>
  <c r="J20" i="2" s="1"/>
  <c r="E75" i="4" l="1"/>
  <c r="E161" i="5"/>
  <c r="E75" i="2"/>
  <c r="E151" i="23"/>
  <c r="E159" i="23" s="1"/>
  <c r="E160" i="23" s="1"/>
  <c r="E32" i="38"/>
  <c r="E117" i="24"/>
  <c r="E118" i="24"/>
  <c r="E161" i="23"/>
  <c r="E74" i="22"/>
  <c r="E75" i="22"/>
  <c r="E32" i="21"/>
  <c r="E118" i="20"/>
  <c r="F141" i="22"/>
  <c r="F143" i="22" s="1"/>
  <c r="F148" i="22" s="1"/>
  <c r="F152" i="22" s="1"/>
  <c r="F156" i="22" s="1"/>
  <c r="F98" i="23"/>
  <c r="F100" i="23" s="1"/>
  <c r="F105" i="23" s="1"/>
  <c r="F109" i="23" s="1"/>
  <c r="F113" i="23" s="1"/>
  <c r="F141" i="23"/>
  <c r="F143" i="23" s="1"/>
  <c r="F148" i="23" s="1"/>
  <c r="F152" i="23" s="1"/>
  <c r="F156" i="23" s="1"/>
  <c r="F98" i="22"/>
  <c r="F100" i="22" s="1"/>
  <c r="F105" i="22" s="1"/>
  <c r="F109" i="22" s="1"/>
  <c r="F113" i="22" s="1"/>
  <c r="E21" i="23"/>
  <c r="F55" i="24"/>
  <c r="F57" i="24" s="1"/>
  <c r="E116" i="23"/>
  <c r="E118" i="23" s="1"/>
  <c r="E73" i="24"/>
  <c r="E75" i="24" s="1"/>
  <c r="E116" i="22"/>
  <c r="E118" i="22" s="1"/>
  <c r="E159" i="22"/>
  <c r="E161" i="22" s="1"/>
  <c r="F66" i="22"/>
  <c r="F70" i="22" s="1"/>
  <c r="F64" i="22"/>
  <c r="F65" i="22" s="1"/>
  <c r="F12" i="22"/>
  <c r="E30" i="22"/>
  <c r="E32" i="22" s="1"/>
  <c r="F141" i="24"/>
  <c r="E159" i="24"/>
  <c r="E161" i="24" s="1"/>
  <c r="F12" i="24"/>
  <c r="E30" i="24"/>
  <c r="F55" i="23"/>
  <c r="E73" i="23"/>
  <c r="E75" i="23" s="1"/>
  <c r="F107" i="24"/>
  <c r="F108" i="24" s="1"/>
  <c r="K4" i="2"/>
  <c r="K8" i="2" s="1"/>
  <c r="K5" i="2"/>
  <c r="K26" i="2" s="1"/>
  <c r="L13" i="2"/>
  <c r="E32" i="6" l="1"/>
  <c r="E161" i="4"/>
  <c r="E75" i="5"/>
  <c r="E118" i="4"/>
  <c r="E32" i="5"/>
  <c r="E161" i="2"/>
  <c r="E118" i="2"/>
  <c r="E32" i="20"/>
  <c r="E32" i="2"/>
  <c r="E161" i="38"/>
  <c r="E118" i="5"/>
  <c r="E22" i="23"/>
  <c r="E30" i="23" s="1"/>
  <c r="E31" i="23" s="1"/>
  <c r="E162" i="23"/>
  <c r="E164" i="23" s="1"/>
  <c r="E165" i="23" s="1"/>
  <c r="E170" i="23" s="1"/>
  <c r="E172" i="23" s="1"/>
  <c r="E119" i="24"/>
  <c r="E121" i="24" s="1"/>
  <c r="E122" i="24" s="1"/>
  <c r="E127" i="24" s="1"/>
  <c r="E129" i="24" s="1"/>
  <c r="E31" i="24"/>
  <c r="E32" i="24"/>
  <c r="E32" i="23"/>
  <c r="E76" i="22"/>
  <c r="E78" i="22" s="1"/>
  <c r="E79" i="22" s="1"/>
  <c r="E84" i="22" s="1"/>
  <c r="E86" i="22" s="1"/>
  <c r="E31" i="22"/>
  <c r="E160" i="22"/>
  <c r="E117" i="23"/>
  <c r="E74" i="23"/>
  <c r="E117" i="22"/>
  <c r="E74" i="24"/>
  <c r="E160" i="24"/>
  <c r="F150" i="22"/>
  <c r="F107" i="23"/>
  <c r="F107" i="22"/>
  <c r="F150" i="23"/>
  <c r="F12" i="23"/>
  <c r="F14" i="23" s="1"/>
  <c r="F62" i="24"/>
  <c r="F66" i="24" s="1"/>
  <c r="F70" i="24" s="1"/>
  <c r="F14" i="22"/>
  <c r="F19" i="22" s="1"/>
  <c r="F23" i="22" s="1"/>
  <c r="F27" i="22" s="1"/>
  <c r="G98" i="24"/>
  <c r="F116" i="24"/>
  <c r="F14" i="24"/>
  <c r="F57" i="23"/>
  <c r="F62" i="23" s="1"/>
  <c r="F66" i="23" s="1"/>
  <c r="F70" i="23" s="1"/>
  <c r="F143" i="24"/>
  <c r="F148" i="24" s="1"/>
  <c r="F152" i="24" s="1"/>
  <c r="F156" i="24" s="1"/>
  <c r="G55" i="22"/>
  <c r="F73" i="22"/>
  <c r="F75" i="22" s="1"/>
  <c r="K6" i="2"/>
  <c r="K15" i="2" s="1"/>
  <c r="K20" i="2" s="1"/>
  <c r="L4" i="2"/>
  <c r="L8" i="2" s="1"/>
  <c r="L5" i="2"/>
  <c r="L26" i="2" s="1"/>
  <c r="M13" i="2"/>
  <c r="F108" i="22" l="1"/>
  <c r="F116" i="22" s="1"/>
  <c r="G141" i="22"/>
  <c r="G143" i="22" s="1"/>
  <c r="G148" i="22" s="1"/>
  <c r="G152" i="22" s="1"/>
  <c r="G156" i="22" s="1"/>
  <c r="F151" i="22"/>
  <c r="F159" i="22" s="1"/>
  <c r="F161" i="22" s="1"/>
  <c r="G98" i="23"/>
  <c r="G100" i="23" s="1"/>
  <c r="G105" i="23" s="1"/>
  <c r="G109" i="23" s="1"/>
  <c r="G113" i="23" s="1"/>
  <c r="F108" i="23"/>
  <c r="F116" i="23" s="1"/>
  <c r="F118" i="23" s="1"/>
  <c r="G141" i="23"/>
  <c r="G143" i="23" s="1"/>
  <c r="G148" i="23" s="1"/>
  <c r="G152" i="23" s="1"/>
  <c r="G156" i="23" s="1"/>
  <c r="F151" i="23"/>
  <c r="F159" i="23" s="1"/>
  <c r="F161" i="23" s="1"/>
  <c r="E33" i="24"/>
  <c r="E35" i="24" s="1"/>
  <c r="E36" i="24" s="1"/>
  <c r="E41" i="24" s="1"/>
  <c r="E43" i="24" s="1"/>
  <c r="E162" i="24"/>
  <c r="E164" i="24" s="1"/>
  <c r="E165" i="24" s="1"/>
  <c r="E170" i="24" s="1"/>
  <c r="E172" i="24" s="1"/>
  <c r="J96" i="3" s="1"/>
  <c r="J100" i="3" s="1"/>
  <c r="K31" i="10" s="1"/>
  <c r="F118" i="24"/>
  <c r="F117" i="24"/>
  <c r="E76" i="24"/>
  <c r="E78" i="24" s="1"/>
  <c r="E79" i="24" s="1"/>
  <c r="E84" i="24" s="1"/>
  <c r="E86" i="24" s="1"/>
  <c r="E119" i="23"/>
  <c r="E121" i="23" s="1"/>
  <c r="E122" i="23" s="1"/>
  <c r="E127" i="23" s="1"/>
  <c r="E129" i="23" s="1"/>
  <c r="J86" i="3" s="1"/>
  <c r="J90" i="3" s="1"/>
  <c r="K30" i="10" s="1"/>
  <c r="E76" i="23"/>
  <c r="E78" i="23" s="1"/>
  <c r="E79" i="23" s="1"/>
  <c r="E84" i="23" s="1"/>
  <c r="E86" i="23" s="1"/>
  <c r="E33" i="23"/>
  <c r="E35" i="23" s="1"/>
  <c r="E36" i="23" s="1"/>
  <c r="E41" i="23" s="1"/>
  <c r="E43" i="23" s="1"/>
  <c r="E162" i="22"/>
  <c r="E164" i="22" s="1"/>
  <c r="E165" i="22" s="1"/>
  <c r="E170" i="22" s="1"/>
  <c r="E172" i="22" s="1"/>
  <c r="E119" i="22"/>
  <c r="E121" i="22" s="1"/>
  <c r="E122" i="22" s="1"/>
  <c r="E127" i="22" s="1"/>
  <c r="E129" i="22" s="1"/>
  <c r="E33" i="22"/>
  <c r="E35" i="22" s="1"/>
  <c r="E36" i="22" s="1"/>
  <c r="E41" i="22" s="1"/>
  <c r="E43" i="22" s="1"/>
  <c r="J75" i="3" s="1"/>
  <c r="J79" i="3" s="1"/>
  <c r="K17" i="10" s="1"/>
  <c r="F75" i="21"/>
  <c r="F74" i="22"/>
  <c r="G98" i="22"/>
  <c r="G100" i="22" s="1"/>
  <c r="G105" i="22" s="1"/>
  <c r="G109" i="22" s="1"/>
  <c r="G113" i="22" s="1"/>
  <c r="F64" i="24"/>
  <c r="F65" i="24" s="1"/>
  <c r="F19" i="24"/>
  <c r="F23" i="24" s="1"/>
  <c r="F27" i="24" s="1"/>
  <c r="F64" i="23"/>
  <c r="F65" i="23" s="1"/>
  <c r="F19" i="23"/>
  <c r="F23" i="23" s="1"/>
  <c r="F27" i="23" s="1"/>
  <c r="F21" i="22"/>
  <c r="F150" i="24"/>
  <c r="G100" i="24"/>
  <c r="G105" i="24" s="1"/>
  <c r="G57" i="22"/>
  <c r="G62" i="22" s="1"/>
  <c r="L6" i="2"/>
  <c r="L15" i="2" s="1"/>
  <c r="L20" i="2" s="1"/>
  <c r="M5" i="2"/>
  <c r="M26" i="2" s="1"/>
  <c r="M4" i="2"/>
  <c r="M8" i="2" s="1"/>
  <c r="N13" i="2"/>
  <c r="T4" i="1"/>
  <c r="O56" i="38" s="1"/>
  <c r="G107" i="23" l="1"/>
  <c r="H98" i="23" s="1"/>
  <c r="H100" i="23" s="1"/>
  <c r="H105" i="23" s="1"/>
  <c r="H109" i="23" s="1"/>
  <c r="H113" i="23" s="1"/>
  <c r="G150" i="22"/>
  <c r="H141" i="22" s="1"/>
  <c r="H143" i="22" s="1"/>
  <c r="H148" i="22" s="1"/>
  <c r="H152" i="22" s="1"/>
  <c r="H156" i="22" s="1"/>
  <c r="G150" i="23"/>
  <c r="H141" i="23" s="1"/>
  <c r="F118" i="22"/>
  <c r="F117" i="22"/>
  <c r="G12" i="22"/>
  <c r="G14" i="22" s="1"/>
  <c r="G19" i="22" s="1"/>
  <c r="G23" i="22" s="1"/>
  <c r="G27" i="22" s="1"/>
  <c r="F22" i="22"/>
  <c r="F30" i="22" s="1"/>
  <c r="F32" i="22" s="1"/>
  <c r="G141" i="24"/>
  <c r="G143" i="24" s="1"/>
  <c r="G148" i="24" s="1"/>
  <c r="G152" i="24" s="1"/>
  <c r="G156" i="24" s="1"/>
  <c r="F151" i="24"/>
  <c r="F159" i="24" s="1"/>
  <c r="J95" i="3"/>
  <c r="J99" i="3" s="1"/>
  <c r="K19" i="10" s="1"/>
  <c r="J76" i="3"/>
  <c r="J80" i="3" s="1"/>
  <c r="K29" i="10" s="1"/>
  <c r="F119" i="24"/>
  <c r="F121" i="24" s="1"/>
  <c r="F122" i="24" s="1"/>
  <c r="F127" i="24" s="1"/>
  <c r="F129" i="24" s="1"/>
  <c r="J85" i="3"/>
  <c r="J89" i="3" s="1"/>
  <c r="K18" i="10" s="1"/>
  <c r="F76" i="22"/>
  <c r="F78" i="22" s="1"/>
  <c r="F79" i="22" s="1"/>
  <c r="F84" i="22" s="1"/>
  <c r="F86" i="22" s="1"/>
  <c r="F118" i="6"/>
  <c r="F75" i="38"/>
  <c r="F117" i="23"/>
  <c r="F119" i="23" s="1"/>
  <c r="F121" i="23" s="1"/>
  <c r="F160" i="22"/>
  <c r="F162" i="22" s="1"/>
  <c r="F164" i="22" s="1"/>
  <c r="F160" i="23"/>
  <c r="F162" i="23" s="1"/>
  <c r="F164" i="23" s="1"/>
  <c r="G55" i="24"/>
  <c r="F73" i="24"/>
  <c r="F75" i="24" s="1"/>
  <c r="O13" i="38"/>
  <c r="O142" i="38"/>
  <c r="O99" i="38"/>
  <c r="F21" i="24"/>
  <c r="F22" i="24" s="1"/>
  <c r="G55" i="23"/>
  <c r="F73" i="23"/>
  <c r="F75" i="23" s="1"/>
  <c r="F21" i="23"/>
  <c r="F22" i="23" s="1"/>
  <c r="G66" i="22"/>
  <c r="G70" i="22" s="1"/>
  <c r="G64" i="22"/>
  <c r="G65" i="22" s="1"/>
  <c r="G109" i="24"/>
  <c r="G113" i="24" s="1"/>
  <c r="G107" i="24"/>
  <c r="G108" i="24" s="1"/>
  <c r="O99" i="23"/>
  <c r="O13" i="24"/>
  <c r="O142" i="24"/>
  <c r="O99" i="24"/>
  <c r="O142" i="22"/>
  <c r="O56" i="24"/>
  <c r="O13" i="23"/>
  <c r="O99" i="22"/>
  <c r="O142" i="23"/>
  <c r="O56" i="23"/>
  <c r="O99" i="21"/>
  <c r="O13" i="22"/>
  <c r="O56" i="22"/>
  <c r="O142" i="21"/>
  <c r="O56" i="20"/>
  <c r="O56" i="21"/>
  <c r="O142" i="20"/>
  <c r="O13" i="21"/>
  <c r="O99" i="20"/>
  <c r="O13" i="20"/>
  <c r="G107" i="22"/>
  <c r="O99" i="6"/>
  <c r="O142" i="5"/>
  <c r="O142" i="6"/>
  <c r="O56" i="6"/>
  <c r="O13" i="6"/>
  <c r="O56" i="4"/>
  <c r="O13" i="5"/>
  <c r="O142" i="4"/>
  <c r="O99" i="5"/>
  <c r="O56" i="5"/>
  <c r="O99" i="4"/>
  <c r="O13" i="4"/>
  <c r="O142" i="2"/>
  <c r="O99" i="2"/>
  <c r="O56" i="2"/>
  <c r="T3" i="1"/>
  <c r="M6" i="2"/>
  <c r="M15" i="2" s="1"/>
  <c r="M20" i="2" s="1"/>
  <c r="N5" i="2"/>
  <c r="N26" i="2" s="1"/>
  <c r="N4" i="2"/>
  <c r="N8" i="2" s="1"/>
  <c r="O13" i="2"/>
  <c r="U4" i="1"/>
  <c r="P56" i="38" s="1"/>
  <c r="G151" i="22" l="1"/>
  <c r="G159" i="22" s="1"/>
  <c r="G161" i="22" s="1"/>
  <c r="G108" i="23"/>
  <c r="G116" i="23" s="1"/>
  <c r="G118" i="23" s="1"/>
  <c r="F119" i="22"/>
  <c r="F121" i="22" s="1"/>
  <c r="F122" i="22" s="1"/>
  <c r="F127" i="22" s="1"/>
  <c r="F129" i="22" s="1"/>
  <c r="H143" i="23"/>
  <c r="H148" i="23" s="1"/>
  <c r="H152" i="23" s="1"/>
  <c r="H156" i="23" s="1"/>
  <c r="G151" i="23"/>
  <c r="G159" i="23" s="1"/>
  <c r="G161" i="23" s="1"/>
  <c r="G21" i="22"/>
  <c r="H12" i="22" s="1"/>
  <c r="H14" i="22" s="1"/>
  <c r="H19" i="22" s="1"/>
  <c r="H23" i="22" s="1"/>
  <c r="H27" i="22" s="1"/>
  <c r="H150" i="22"/>
  <c r="H151" i="22" s="1"/>
  <c r="H159" i="22" s="1"/>
  <c r="H161" i="22" s="1"/>
  <c r="F32" i="5"/>
  <c r="F118" i="2"/>
  <c r="H98" i="22"/>
  <c r="H100" i="22" s="1"/>
  <c r="H105" i="22" s="1"/>
  <c r="H109" i="22" s="1"/>
  <c r="H113" i="22" s="1"/>
  <c r="G108" i="22"/>
  <c r="G116" i="22" s="1"/>
  <c r="G118" i="22" s="1"/>
  <c r="J77" i="3"/>
  <c r="J81" i="3" s="1"/>
  <c r="K41" i="10" s="1"/>
  <c r="F161" i="24"/>
  <c r="F160" i="24"/>
  <c r="J97" i="3"/>
  <c r="J101" i="3" s="1"/>
  <c r="K43" i="10" s="1"/>
  <c r="J87" i="3"/>
  <c r="J91" i="3" s="1"/>
  <c r="K42" i="10" s="1"/>
  <c r="F165" i="23"/>
  <c r="F170" i="23" s="1"/>
  <c r="F172" i="23" s="1"/>
  <c r="F122" i="23"/>
  <c r="F127" i="23" s="1"/>
  <c r="F129" i="23" s="1"/>
  <c r="F165" i="22"/>
  <c r="F170" i="22" s="1"/>
  <c r="F172" i="22" s="1"/>
  <c r="F32" i="38"/>
  <c r="F74" i="23"/>
  <c r="F76" i="23" s="1"/>
  <c r="F78" i="23" s="1"/>
  <c r="F31" i="22"/>
  <c r="F74" i="24"/>
  <c r="F76" i="24" s="1"/>
  <c r="F78" i="24" s="1"/>
  <c r="G57" i="24"/>
  <c r="G62" i="24" s="1"/>
  <c r="G66" i="24" s="1"/>
  <c r="G70" i="24" s="1"/>
  <c r="P99" i="38"/>
  <c r="P142" i="38"/>
  <c r="P13" i="38"/>
  <c r="O91" i="24"/>
  <c r="O112" i="24" s="1"/>
  <c r="O90" i="24"/>
  <c r="O94" i="24" s="1"/>
  <c r="O91" i="23"/>
  <c r="O112" i="23" s="1"/>
  <c r="O90" i="23"/>
  <c r="O94" i="23" s="1"/>
  <c r="O91" i="22"/>
  <c r="O112" i="22" s="1"/>
  <c r="O90" i="22"/>
  <c r="O94" i="22" s="1"/>
  <c r="O48" i="24"/>
  <c r="O69" i="24" s="1"/>
  <c r="O47" i="24"/>
  <c r="O51" i="24" s="1"/>
  <c r="O48" i="23"/>
  <c r="O69" i="23" s="1"/>
  <c r="O47" i="23"/>
  <c r="O51" i="23" s="1"/>
  <c r="O48" i="22"/>
  <c r="O69" i="22" s="1"/>
  <c r="O47" i="22"/>
  <c r="O51" i="22" s="1"/>
  <c r="O5" i="24"/>
  <c r="O26" i="24" s="1"/>
  <c r="O4" i="24"/>
  <c r="O8" i="24" s="1"/>
  <c r="O5" i="23"/>
  <c r="O26" i="23" s="1"/>
  <c r="O4" i="23"/>
  <c r="O8" i="23" s="1"/>
  <c r="O5" i="22"/>
  <c r="O26" i="22" s="1"/>
  <c r="O4" i="22"/>
  <c r="O8" i="22" s="1"/>
  <c r="O133" i="24"/>
  <c r="O137" i="24" s="1"/>
  <c r="O133" i="23"/>
  <c r="O137" i="23" s="1"/>
  <c r="O133" i="22"/>
  <c r="O137" i="22" s="1"/>
  <c r="O133" i="21"/>
  <c r="O137" i="21" s="1"/>
  <c r="O91" i="21"/>
  <c r="O112" i="21" s="1"/>
  <c r="O5" i="21"/>
  <c r="O26" i="21" s="1"/>
  <c r="O4" i="21"/>
  <c r="O8" i="21" s="1"/>
  <c r="O90" i="21"/>
  <c r="O94" i="21" s="1"/>
  <c r="O48" i="21"/>
  <c r="O69" i="21" s="1"/>
  <c r="O47" i="21"/>
  <c r="O51" i="21" s="1"/>
  <c r="G150" i="24"/>
  <c r="G12" i="24"/>
  <c r="F30" i="24"/>
  <c r="G57" i="23"/>
  <c r="G62" i="23" s="1"/>
  <c r="G66" i="23" s="1"/>
  <c r="G70" i="23" s="1"/>
  <c r="G12" i="23"/>
  <c r="F30" i="23"/>
  <c r="F32" i="23" s="1"/>
  <c r="H98" i="24"/>
  <c r="G116" i="24"/>
  <c r="P13" i="24"/>
  <c r="P142" i="24"/>
  <c r="P99" i="24"/>
  <c r="P56" i="24"/>
  <c r="P13" i="23"/>
  <c r="P56" i="22"/>
  <c r="P142" i="23"/>
  <c r="P99" i="23"/>
  <c r="P56" i="23"/>
  <c r="P142" i="21"/>
  <c r="P142" i="22"/>
  <c r="P13" i="22"/>
  <c r="P99" i="22"/>
  <c r="P56" i="21"/>
  <c r="P99" i="21"/>
  <c r="P142" i="20"/>
  <c r="P13" i="21"/>
  <c r="P99" i="20"/>
  <c r="P13" i="20"/>
  <c r="P56" i="20"/>
  <c r="H107" i="23"/>
  <c r="H55" i="22"/>
  <c r="G73" i="22"/>
  <c r="P99" i="6"/>
  <c r="P142" i="5"/>
  <c r="P142" i="6"/>
  <c r="P56" i="6"/>
  <c r="P13" i="6"/>
  <c r="P99" i="5"/>
  <c r="P56" i="4"/>
  <c r="P13" i="5"/>
  <c r="P142" i="4"/>
  <c r="P56" i="5"/>
  <c r="P99" i="4"/>
  <c r="P13" i="4"/>
  <c r="P142" i="2"/>
  <c r="P99" i="2"/>
  <c r="P56" i="2"/>
  <c r="N6" i="2"/>
  <c r="N15" i="2" s="1"/>
  <c r="N20" i="2" s="1"/>
  <c r="P13" i="2"/>
  <c r="V4" i="1"/>
  <c r="Q56" i="38" s="1"/>
  <c r="U3" i="1"/>
  <c r="G160" i="22" l="1"/>
  <c r="G162" i="22" s="1"/>
  <c r="G164" i="22" s="1"/>
  <c r="G165" i="22" s="1"/>
  <c r="G170" i="22" s="1"/>
  <c r="G172" i="22" s="1"/>
  <c r="K76" i="3"/>
  <c r="K80" i="3" s="1"/>
  <c r="L29" i="10" s="1"/>
  <c r="G117" i="23"/>
  <c r="H150" i="23"/>
  <c r="H151" i="23" s="1"/>
  <c r="H159" i="23" s="1"/>
  <c r="H161" i="23" s="1"/>
  <c r="G22" i="22"/>
  <c r="G30" i="22" s="1"/>
  <c r="G32" i="22" s="1"/>
  <c r="G160" i="23"/>
  <c r="G162" i="23" s="1"/>
  <c r="G164" i="23" s="1"/>
  <c r="G165" i="23" s="1"/>
  <c r="G170" i="23" s="1"/>
  <c r="G172" i="23" s="1"/>
  <c r="I141" i="22"/>
  <c r="I143" i="22" s="1"/>
  <c r="I148" i="22" s="1"/>
  <c r="H141" i="24"/>
  <c r="H143" i="24" s="1"/>
  <c r="H148" i="24" s="1"/>
  <c r="H152" i="24" s="1"/>
  <c r="H156" i="24" s="1"/>
  <c r="G151" i="24"/>
  <c r="G159" i="24" s="1"/>
  <c r="G161" i="24" s="1"/>
  <c r="I98" i="23"/>
  <c r="I100" i="23" s="1"/>
  <c r="H108" i="23"/>
  <c r="H116" i="23" s="1"/>
  <c r="H118" i="23" s="1"/>
  <c r="F162" i="24"/>
  <c r="F164" i="24" s="1"/>
  <c r="F165" i="24" s="1"/>
  <c r="F170" i="24" s="1"/>
  <c r="F172" i="24" s="1"/>
  <c r="K96" i="3" s="1"/>
  <c r="K100" i="3" s="1"/>
  <c r="L31" i="10" s="1"/>
  <c r="G117" i="24"/>
  <c r="G118" i="24"/>
  <c r="F79" i="24"/>
  <c r="F84" i="24" s="1"/>
  <c r="F86" i="24" s="1"/>
  <c r="F32" i="24"/>
  <c r="F31" i="24"/>
  <c r="K86" i="3"/>
  <c r="K90" i="3" s="1"/>
  <c r="L30" i="10" s="1"/>
  <c r="G119" i="23"/>
  <c r="G121" i="23" s="1"/>
  <c r="G122" i="23" s="1"/>
  <c r="G127" i="23" s="1"/>
  <c r="G129" i="23" s="1"/>
  <c r="F79" i="23"/>
  <c r="F84" i="23" s="1"/>
  <c r="F86" i="23" s="1"/>
  <c r="G74" i="22"/>
  <c r="G75" i="22"/>
  <c r="F33" i="22"/>
  <c r="F35" i="22" s="1"/>
  <c r="F36" i="22" s="1"/>
  <c r="F41" i="22" s="1"/>
  <c r="F43" i="22" s="1"/>
  <c r="K75" i="3" s="1"/>
  <c r="K79" i="3" s="1"/>
  <c r="L17" i="10" s="1"/>
  <c r="G118" i="20"/>
  <c r="F118" i="38"/>
  <c r="G117" i="22"/>
  <c r="G119" i="22" s="1"/>
  <c r="G121" i="22" s="1"/>
  <c r="F31" i="23"/>
  <c r="F33" i="23" s="1"/>
  <c r="F35" i="23" s="1"/>
  <c r="H160" i="22"/>
  <c r="G64" i="24"/>
  <c r="G65" i="24" s="1"/>
  <c r="O49" i="23"/>
  <c r="O58" i="23" s="1"/>
  <c r="O63" i="23" s="1"/>
  <c r="O92" i="22"/>
  <c r="O101" i="22" s="1"/>
  <c r="O106" i="22" s="1"/>
  <c r="Q142" i="38"/>
  <c r="Q13" i="38"/>
  <c r="Q99" i="38"/>
  <c r="O92" i="21"/>
  <c r="O101" i="21" s="1"/>
  <c r="O106" i="21" s="1"/>
  <c r="O49" i="22"/>
  <c r="O58" i="22" s="1"/>
  <c r="O63" i="22" s="1"/>
  <c r="P91" i="24"/>
  <c r="P112" i="24" s="1"/>
  <c r="P90" i="24"/>
  <c r="P94" i="24" s="1"/>
  <c r="P91" i="23"/>
  <c r="P112" i="23" s="1"/>
  <c r="P90" i="23"/>
  <c r="P94" i="23" s="1"/>
  <c r="P91" i="22"/>
  <c r="P112" i="22" s="1"/>
  <c r="P90" i="22"/>
  <c r="P94" i="22" s="1"/>
  <c r="P91" i="21"/>
  <c r="P112" i="21" s="1"/>
  <c r="P48" i="24"/>
  <c r="P69" i="24" s="1"/>
  <c r="P47" i="24"/>
  <c r="P51" i="24" s="1"/>
  <c r="P48" i="23"/>
  <c r="P69" i="23" s="1"/>
  <c r="P47" i="23"/>
  <c r="P51" i="23" s="1"/>
  <c r="P48" i="22"/>
  <c r="P69" i="22" s="1"/>
  <c r="P47" i="22"/>
  <c r="P51" i="22" s="1"/>
  <c r="P5" i="24"/>
  <c r="P26" i="24" s="1"/>
  <c r="P4" i="24"/>
  <c r="P8" i="24" s="1"/>
  <c r="P5" i="23"/>
  <c r="P26" i="23" s="1"/>
  <c r="P4" i="23"/>
  <c r="P8" i="23" s="1"/>
  <c r="P5" i="22"/>
  <c r="P26" i="22" s="1"/>
  <c r="P4" i="22"/>
  <c r="P8" i="22" s="1"/>
  <c r="P133" i="24"/>
  <c r="P137" i="24" s="1"/>
  <c r="P133" i="23"/>
  <c r="P137" i="23" s="1"/>
  <c r="P133" i="22"/>
  <c r="P137" i="22" s="1"/>
  <c r="P133" i="21"/>
  <c r="P137" i="21" s="1"/>
  <c r="P90" i="21"/>
  <c r="P94" i="21" s="1"/>
  <c r="P48" i="21"/>
  <c r="P69" i="21" s="1"/>
  <c r="P47" i="21"/>
  <c r="P51" i="21" s="1"/>
  <c r="P5" i="21"/>
  <c r="P26" i="21" s="1"/>
  <c r="P4" i="21"/>
  <c r="P8" i="21" s="1"/>
  <c r="G14" i="24"/>
  <c r="G19" i="24" s="1"/>
  <c r="G23" i="24" s="1"/>
  <c r="G27" i="24" s="1"/>
  <c r="G64" i="23"/>
  <c r="G65" i="23" s="1"/>
  <c r="G14" i="23"/>
  <c r="H107" i="22"/>
  <c r="H21" i="22"/>
  <c r="O6" i="24"/>
  <c r="O15" i="24" s="1"/>
  <c r="O20" i="24" s="1"/>
  <c r="O92" i="23"/>
  <c r="O101" i="23" s="1"/>
  <c r="O106" i="23" s="1"/>
  <c r="H100" i="24"/>
  <c r="H105" i="24" s="1"/>
  <c r="H109" i="24" s="1"/>
  <c r="H113" i="24" s="1"/>
  <c r="O6" i="21"/>
  <c r="O15" i="21" s="1"/>
  <c r="O20" i="21" s="1"/>
  <c r="O92" i="24"/>
  <c r="O101" i="24" s="1"/>
  <c r="O106" i="24" s="1"/>
  <c r="Q142" i="24"/>
  <c r="Q99" i="24"/>
  <c r="Q56" i="24"/>
  <c r="Q142" i="23"/>
  <c r="Q99" i="23"/>
  <c r="Q56" i="23"/>
  <c r="Q13" i="24"/>
  <c r="Q142" i="22"/>
  <c r="Q99" i="21"/>
  <c r="Q13" i="23"/>
  <c r="Q13" i="22"/>
  <c r="Q99" i="22"/>
  <c r="Q56" i="22"/>
  <c r="Q56" i="21"/>
  <c r="Q142" i="20"/>
  <c r="Q13" i="21"/>
  <c r="Q142" i="21"/>
  <c r="Q13" i="20"/>
  <c r="Q99" i="20"/>
  <c r="Q56" i="20"/>
  <c r="O49" i="21"/>
  <c r="O58" i="21" s="1"/>
  <c r="O63" i="21" s="1"/>
  <c r="H57" i="22"/>
  <c r="H62" i="22" s="1"/>
  <c r="O6" i="22"/>
  <c r="O15" i="22" s="1"/>
  <c r="O20" i="22" s="1"/>
  <c r="O49" i="24"/>
  <c r="O58" i="24" s="1"/>
  <c r="O63" i="24" s="1"/>
  <c r="O6" i="23"/>
  <c r="O15" i="23" s="1"/>
  <c r="O20" i="23" s="1"/>
  <c r="Q142" i="5"/>
  <c r="Q142" i="6"/>
  <c r="Q56" i="6"/>
  <c r="Q13" i="6"/>
  <c r="Q99" i="5"/>
  <c r="Q13" i="5"/>
  <c r="Q142" i="4"/>
  <c r="Q99" i="4"/>
  <c r="Q56" i="4"/>
  <c r="Q13" i="4"/>
  <c r="Q142" i="2"/>
  <c r="Q99" i="6"/>
  <c r="Q99" i="2"/>
  <c r="Q56" i="2"/>
  <c r="Q56" i="5"/>
  <c r="Q13" i="2"/>
  <c r="V3" i="1"/>
  <c r="W4" i="1"/>
  <c r="R56" i="38" s="1"/>
  <c r="G31" i="22" l="1"/>
  <c r="G33" i="22" s="1"/>
  <c r="G35" i="22" s="1"/>
  <c r="G36" i="22" s="1"/>
  <c r="G41" i="22" s="1"/>
  <c r="G43" i="22" s="1"/>
  <c r="H160" i="23"/>
  <c r="H162" i="23" s="1"/>
  <c r="H164" i="23" s="1"/>
  <c r="H165" i="23" s="1"/>
  <c r="H170" i="23" s="1"/>
  <c r="H172" i="23" s="1"/>
  <c r="I141" i="23"/>
  <c r="I143" i="23" s="1"/>
  <c r="I148" i="23" s="1"/>
  <c r="H150" i="24"/>
  <c r="I141" i="24" s="1"/>
  <c r="I12" i="22"/>
  <c r="I14" i="22" s="1"/>
  <c r="I19" i="22" s="1"/>
  <c r="I23" i="22" s="1"/>
  <c r="I27" i="22" s="1"/>
  <c r="H22" i="22"/>
  <c r="H30" i="22" s="1"/>
  <c r="H32" i="22" s="1"/>
  <c r="I98" i="22"/>
  <c r="I100" i="22" s="1"/>
  <c r="I105" i="22" s="1"/>
  <c r="I109" i="22" s="1"/>
  <c r="I113" i="22" s="1"/>
  <c r="H108" i="22"/>
  <c r="H116" i="22" s="1"/>
  <c r="H118" i="22" s="1"/>
  <c r="F33" i="24"/>
  <c r="F35" i="24" s="1"/>
  <c r="F36" i="24" s="1"/>
  <c r="F41" i="24" s="1"/>
  <c r="F43" i="24" s="1"/>
  <c r="K95" i="3" s="1"/>
  <c r="K99" i="3" s="1"/>
  <c r="L19" i="10" s="1"/>
  <c r="L86" i="3"/>
  <c r="L90" i="3" s="1"/>
  <c r="M30" i="10" s="1"/>
  <c r="G119" i="24"/>
  <c r="G121" i="24" s="1"/>
  <c r="G122" i="24" s="1"/>
  <c r="G127" i="24" s="1"/>
  <c r="G129" i="24" s="1"/>
  <c r="F36" i="23"/>
  <c r="F41" i="23" s="1"/>
  <c r="F43" i="23" s="1"/>
  <c r="K85" i="3" s="1"/>
  <c r="K89" i="3" s="1"/>
  <c r="L18" i="10" s="1"/>
  <c r="H162" i="22"/>
  <c r="H164" i="22" s="1"/>
  <c r="H165" i="22" s="1"/>
  <c r="H170" i="22" s="1"/>
  <c r="H172" i="22" s="1"/>
  <c r="G122" i="22"/>
  <c r="G127" i="22" s="1"/>
  <c r="G129" i="22" s="1"/>
  <c r="L76" i="3" s="1"/>
  <c r="L80" i="3" s="1"/>
  <c r="M29" i="10" s="1"/>
  <c r="G76" i="22"/>
  <c r="G78" i="22" s="1"/>
  <c r="G79" i="22" s="1"/>
  <c r="G84" i="22" s="1"/>
  <c r="G86" i="22" s="1"/>
  <c r="K77" i="3"/>
  <c r="K81" i="3" s="1"/>
  <c r="L41" i="10" s="1"/>
  <c r="G75" i="38"/>
  <c r="H117" i="23"/>
  <c r="G160" i="24"/>
  <c r="P49" i="24"/>
  <c r="P58" i="24" s="1"/>
  <c r="P63" i="24" s="1"/>
  <c r="P49" i="21"/>
  <c r="P58" i="21" s="1"/>
  <c r="P63" i="21" s="1"/>
  <c r="H55" i="24"/>
  <c r="G73" i="24"/>
  <c r="G75" i="24" s="1"/>
  <c r="P6" i="22"/>
  <c r="P15" i="22" s="1"/>
  <c r="P20" i="22" s="1"/>
  <c r="P49" i="23"/>
  <c r="P58" i="23" s="1"/>
  <c r="P63" i="23" s="1"/>
  <c r="P49" i="22"/>
  <c r="P58" i="22" s="1"/>
  <c r="P63" i="22" s="1"/>
  <c r="P6" i="24"/>
  <c r="P15" i="24" s="1"/>
  <c r="P20" i="24" s="1"/>
  <c r="P6" i="23"/>
  <c r="P15" i="23" s="1"/>
  <c r="P20" i="23" s="1"/>
  <c r="P92" i="21"/>
  <c r="P101" i="21" s="1"/>
  <c r="P106" i="21" s="1"/>
  <c r="R142" i="38"/>
  <c r="R13" i="38"/>
  <c r="R99" i="38"/>
  <c r="P92" i="23"/>
  <c r="P101" i="23" s="1"/>
  <c r="P106" i="23" s="1"/>
  <c r="H107" i="24"/>
  <c r="P92" i="22"/>
  <c r="P101" i="22" s="1"/>
  <c r="P106" i="22" s="1"/>
  <c r="Q48" i="24"/>
  <c r="Q69" i="24" s="1"/>
  <c r="Q47" i="24"/>
  <c r="Q51" i="24" s="1"/>
  <c r="Q48" i="23"/>
  <c r="Q69" i="23" s="1"/>
  <c r="Q47" i="23"/>
  <c r="Q51" i="23" s="1"/>
  <c r="Q48" i="22"/>
  <c r="Q69" i="22" s="1"/>
  <c r="Q47" i="22"/>
  <c r="Q51" i="22" s="1"/>
  <c r="Q5" i="24"/>
  <c r="Q26" i="24" s="1"/>
  <c r="Q4" i="24"/>
  <c r="Q8" i="24" s="1"/>
  <c r="Q5" i="23"/>
  <c r="Q26" i="23" s="1"/>
  <c r="Q4" i="23"/>
  <c r="Q8" i="23" s="1"/>
  <c r="Q5" i="22"/>
  <c r="Q26" i="22" s="1"/>
  <c r="Q4" i="22"/>
  <c r="Q8" i="22" s="1"/>
  <c r="Q133" i="24"/>
  <c r="Q137" i="24" s="1"/>
  <c r="Q133" i="23"/>
  <c r="Q137" i="23" s="1"/>
  <c r="Q133" i="22"/>
  <c r="Q137" i="22" s="1"/>
  <c r="Q133" i="21"/>
  <c r="Q137" i="21" s="1"/>
  <c r="Q91" i="24"/>
  <c r="Q112" i="24" s="1"/>
  <c r="Q90" i="24"/>
  <c r="Q94" i="24" s="1"/>
  <c r="Q91" i="23"/>
  <c r="Q112" i="23" s="1"/>
  <c r="Q90" i="23"/>
  <c r="Q94" i="23" s="1"/>
  <c r="Q91" i="22"/>
  <c r="Q112" i="22" s="1"/>
  <c r="Q90" i="22"/>
  <c r="Q94" i="22" s="1"/>
  <c r="Q91" i="21"/>
  <c r="Q112" i="21" s="1"/>
  <c r="Q90" i="21"/>
  <c r="Q94" i="21" s="1"/>
  <c r="Q48" i="21"/>
  <c r="Q69" i="21" s="1"/>
  <c r="Q47" i="21"/>
  <c r="Q51" i="21" s="1"/>
  <c r="Q5" i="21"/>
  <c r="Q26" i="21" s="1"/>
  <c r="Q4" i="21"/>
  <c r="Q8" i="21" s="1"/>
  <c r="G21" i="24"/>
  <c r="I152" i="23"/>
  <c r="I156" i="23" s="1"/>
  <c r="H55" i="23"/>
  <c r="G73" i="23"/>
  <c r="G75" i="23" s="1"/>
  <c r="G19" i="23"/>
  <c r="I152" i="22"/>
  <c r="I156" i="22" s="1"/>
  <c r="I150" i="22"/>
  <c r="H66" i="22"/>
  <c r="H70" i="22" s="1"/>
  <c r="H64" i="22"/>
  <c r="H65" i="22" s="1"/>
  <c r="I105" i="23"/>
  <c r="P92" i="24"/>
  <c r="P101" i="24" s="1"/>
  <c r="P106" i="24" s="1"/>
  <c r="R99" i="24"/>
  <c r="R56" i="24"/>
  <c r="R142" i="23"/>
  <c r="R99" i="23"/>
  <c r="R142" i="24"/>
  <c r="R56" i="23"/>
  <c r="R13" i="24"/>
  <c r="R142" i="22"/>
  <c r="R13" i="23"/>
  <c r="R13" i="22"/>
  <c r="R99" i="22"/>
  <c r="R56" i="22"/>
  <c r="R56" i="21"/>
  <c r="R13" i="21"/>
  <c r="R99" i="20"/>
  <c r="R142" i="21"/>
  <c r="R142" i="20"/>
  <c r="R13" i="20"/>
  <c r="R99" i="21"/>
  <c r="R56" i="20"/>
  <c r="P6" i="21"/>
  <c r="P15" i="21" s="1"/>
  <c r="P20" i="21" s="1"/>
  <c r="R142" i="6"/>
  <c r="R56" i="6"/>
  <c r="R13" i="6"/>
  <c r="R99" i="5"/>
  <c r="R99" i="6"/>
  <c r="R13" i="5"/>
  <c r="R142" i="4"/>
  <c r="R142" i="5"/>
  <c r="R99" i="4"/>
  <c r="R56" i="5"/>
  <c r="R56" i="4"/>
  <c r="R13" i="4"/>
  <c r="R142" i="2"/>
  <c r="R99" i="2"/>
  <c r="R56" i="2"/>
  <c r="R13" i="2"/>
  <c r="X4" i="1"/>
  <c r="S56" i="38" s="1"/>
  <c r="W3" i="1"/>
  <c r="I150" i="23" l="1"/>
  <c r="I151" i="23" s="1"/>
  <c r="I159" i="23" s="1"/>
  <c r="H161" i="2"/>
  <c r="I21" i="22"/>
  <c r="I22" i="22" s="1"/>
  <c r="I30" i="22" s="1"/>
  <c r="I32" i="22" s="1"/>
  <c r="I143" i="24"/>
  <c r="I148" i="24" s="1"/>
  <c r="I152" i="24" s="1"/>
  <c r="I156" i="24" s="1"/>
  <c r="H151" i="24"/>
  <c r="H159" i="24" s="1"/>
  <c r="H161" i="24" s="1"/>
  <c r="H12" i="24"/>
  <c r="H14" i="24" s="1"/>
  <c r="H19" i="24" s="1"/>
  <c r="H23" i="24" s="1"/>
  <c r="H27" i="24" s="1"/>
  <c r="G22" i="24"/>
  <c r="G30" i="24" s="1"/>
  <c r="I98" i="24"/>
  <c r="I100" i="24" s="1"/>
  <c r="H108" i="24"/>
  <c r="H116" i="24" s="1"/>
  <c r="H118" i="24" s="1"/>
  <c r="J141" i="22"/>
  <c r="J143" i="22" s="1"/>
  <c r="J148" i="22" s="1"/>
  <c r="J152" i="22" s="1"/>
  <c r="J156" i="22" s="1"/>
  <c r="I151" i="22"/>
  <c r="I159" i="22" s="1"/>
  <c r="K97" i="3"/>
  <c r="K101" i="3" s="1"/>
  <c r="L43" i="10" s="1"/>
  <c r="G162" i="24"/>
  <c r="G164" i="24" s="1"/>
  <c r="G165" i="24" s="1"/>
  <c r="G170" i="24" s="1"/>
  <c r="G172" i="24" s="1"/>
  <c r="L96" i="3" s="1"/>
  <c r="L100" i="3" s="1"/>
  <c r="M31" i="10" s="1"/>
  <c r="H119" i="23"/>
  <c r="H121" i="23" s="1"/>
  <c r="H122" i="23" s="1"/>
  <c r="H127" i="23" s="1"/>
  <c r="H129" i="23" s="1"/>
  <c r="M86" i="3" s="1"/>
  <c r="M90" i="3" s="1"/>
  <c r="N30" i="10" s="1"/>
  <c r="K87" i="3"/>
  <c r="K91" i="3" s="1"/>
  <c r="L42" i="10" s="1"/>
  <c r="L75" i="3"/>
  <c r="L79" i="3" s="1"/>
  <c r="M17" i="10" s="1"/>
  <c r="I161" i="21"/>
  <c r="H118" i="21"/>
  <c r="H31" i="22"/>
  <c r="G74" i="23"/>
  <c r="H117" i="22"/>
  <c r="G74" i="24"/>
  <c r="H57" i="24"/>
  <c r="H62" i="24" s="1"/>
  <c r="H66" i="24" s="1"/>
  <c r="H70" i="24" s="1"/>
  <c r="Q49" i="23"/>
  <c r="Q58" i="23" s="1"/>
  <c r="Q63" i="23" s="1"/>
  <c r="Q92" i="23"/>
  <c r="Q101" i="23" s="1"/>
  <c r="Q106" i="23" s="1"/>
  <c r="S142" i="38"/>
  <c r="S13" i="38"/>
  <c r="S99" i="38"/>
  <c r="Q49" i="21"/>
  <c r="Q58" i="21" s="1"/>
  <c r="Q63" i="21" s="1"/>
  <c r="Q92" i="22"/>
  <c r="Q101" i="22" s="1"/>
  <c r="Q106" i="22" s="1"/>
  <c r="R48" i="24"/>
  <c r="R69" i="24" s="1"/>
  <c r="R47" i="24"/>
  <c r="R51" i="24" s="1"/>
  <c r="R48" i="23"/>
  <c r="R69" i="23" s="1"/>
  <c r="R47" i="23"/>
  <c r="R51" i="23" s="1"/>
  <c r="R48" i="22"/>
  <c r="R69" i="22" s="1"/>
  <c r="R47" i="22"/>
  <c r="R51" i="22" s="1"/>
  <c r="R5" i="24"/>
  <c r="R26" i="24" s="1"/>
  <c r="R4" i="24"/>
  <c r="R8" i="24" s="1"/>
  <c r="R5" i="23"/>
  <c r="R26" i="23" s="1"/>
  <c r="R4" i="23"/>
  <c r="R8" i="23" s="1"/>
  <c r="R5" i="22"/>
  <c r="R26" i="22" s="1"/>
  <c r="R4" i="22"/>
  <c r="R8" i="22" s="1"/>
  <c r="R133" i="24"/>
  <c r="R137" i="24" s="1"/>
  <c r="R133" i="23"/>
  <c r="R137" i="23" s="1"/>
  <c r="R133" i="22"/>
  <c r="R137" i="22" s="1"/>
  <c r="R133" i="21"/>
  <c r="R137" i="21" s="1"/>
  <c r="R91" i="24"/>
  <c r="R112" i="24" s="1"/>
  <c r="R90" i="24"/>
  <c r="R94" i="24" s="1"/>
  <c r="R91" i="23"/>
  <c r="R112" i="23" s="1"/>
  <c r="R90" i="23"/>
  <c r="R94" i="23" s="1"/>
  <c r="R91" i="22"/>
  <c r="R112" i="22" s="1"/>
  <c r="R90" i="22"/>
  <c r="R94" i="22" s="1"/>
  <c r="R91" i="21"/>
  <c r="R112" i="21" s="1"/>
  <c r="R90" i="21"/>
  <c r="R94" i="21" s="1"/>
  <c r="R48" i="21"/>
  <c r="R69" i="21" s="1"/>
  <c r="R47" i="21"/>
  <c r="R51" i="21" s="1"/>
  <c r="R5" i="21"/>
  <c r="R26" i="21" s="1"/>
  <c r="R4" i="21"/>
  <c r="R8" i="21" s="1"/>
  <c r="H57" i="23"/>
  <c r="H62" i="23" s="1"/>
  <c r="H66" i="23" s="1"/>
  <c r="H70" i="23" s="1"/>
  <c r="G23" i="23"/>
  <c r="G27" i="23" s="1"/>
  <c r="G21" i="23"/>
  <c r="G22" i="23" s="1"/>
  <c r="I107" i="22"/>
  <c r="Q6" i="22"/>
  <c r="Q15" i="22" s="1"/>
  <c r="Q20" i="22" s="1"/>
  <c r="Q92" i="21"/>
  <c r="Q101" i="21" s="1"/>
  <c r="Q106" i="21" s="1"/>
  <c r="Q6" i="23"/>
  <c r="Q15" i="23" s="1"/>
  <c r="Q20" i="23" s="1"/>
  <c r="Q6" i="24"/>
  <c r="Q15" i="24" s="1"/>
  <c r="Q20" i="24" s="1"/>
  <c r="S99" i="24"/>
  <c r="S56" i="24"/>
  <c r="S142" i="23"/>
  <c r="S99" i="23"/>
  <c r="S13" i="24"/>
  <c r="S142" i="24"/>
  <c r="S56" i="23"/>
  <c r="S142" i="22"/>
  <c r="S13" i="23"/>
  <c r="S99" i="22"/>
  <c r="S56" i="22"/>
  <c r="S56" i="21"/>
  <c r="S142" i="21"/>
  <c r="S99" i="21"/>
  <c r="S13" i="21"/>
  <c r="S99" i="20"/>
  <c r="S13" i="20"/>
  <c r="S56" i="20"/>
  <c r="S13" i="22"/>
  <c r="S142" i="20"/>
  <c r="Q49" i="22"/>
  <c r="Q58" i="22" s="1"/>
  <c r="Q63" i="22" s="1"/>
  <c r="I55" i="22"/>
  <c r="H73" i="22"/>
  <c r="Q6" i="21"/>
  <c r="Q15" i="21" s="1"/>
  <c r="Q20" i="21" s="1"/>
  <c r="Q49" i="24"/>
  <c r="Q58" i="24" s="1"/>
  <c r="Q63" i="24" s="1"/>
  <c r="Q92" i="24"/>
  <c r="Q101" i="24" s="1"/>
  <c r="Q106" i="24" s="1"/>
  <c r="I109" i="23"/>
  <c r="I113" i="23" s="1"/>
  <c r="I107" i="23"/>
  <c r="I108" i="23" s="1"/>
  <c r="S142" i="6"/>
  <c r="S56" i="6"/>
  <c r="S13" i="6"/>
  <c r="S99" i="5"/>
  <c r="S99" i="6"/>
  <c r="S142" i="5"/>
  <c r="S142" i="4"/>
  <c r="S99" i="4"/>
  <c r="S56" i="5"/>
  <c r="S56" i="4"/>
  <c r="S13" i="5"/>
  <c r="S13" i="4"/>
  <c r="S142" i="2"/>
  <c r="S99" i="2"/>
  <c r="S56" i="2"/>
  <c r="S13" i="2"/>
  <c r="X3" i="1"/>
  <c r="Y4" i="1"/>
  <c r="T56" i="38" s="1"/>
  <c r="J141" i="23" l="1"/>
  <c r="J143" i="23" s="1"/>
  <c r="J12" i="22"/>
  <c r="J14" i="22" s="1"/>
  <c r="J19" i="22" s="1"/>
  <c r="J23" i="22" s="1"/>
  <c r="J27" i="22" s="1"/>
  <c r="I105" i="24"/>
  <c r="I109" i="24" s="1"/>
  <c r="I113" i="24" s="1"/>
  <c r="I150" i="24"/>
  <c r="H160" i="24"/>
  <c r="H162" i="24" s="1"/>
  <c r="H164" i="24" s="1"/>
  <c r="H165" i="24" s="1"/>
  <c r="H170" i="24" s="1"/>
  <c r="H172" i="24" s="1"/>
  <c r="H32" i="21"/>
  <c r="H118" i="5"/>
  <c r="J98" i="22"/>
  <c r="J100" i="22" s="1"/>
  <c r="J105" i="22" s="1"/>
  <c r="J109" i="22" s="1"/>
  <c r="J113" i="22" s="1"/>
  <c r="I108" i="22"/>
  <c r="I116" i="22" s="1"/>
  <c r="I118" i="22" s="1"/>
  <c r="G76" i="24"/>
  <c r="G78" i="24" s="1"/>
  <c r="G79" i="24" s="1"/>
  <c r="G84" i="24" s="1"/>
  <c r="G86" i="24" s="1"/>
  <c r="G31" i="24"/>
  <c r="G32" i="24"/>
  <c r="I160" i="23"/>
  <c r="I161" i="23"/>
  <c r="G76" i="23"/>
  <c r="G78" i="23" s="1"/>
  <c r="G79" i="23" s="1"/>
  <c r="G84" i="23" s="1"/>
  <c r="G86" i="23" s="1"/>
  <c r="L77" i="3"/>
  <c r="L81" i="3" s="1"/>
  <c r="M41" i="10" s="1"/>
  <c r="I160" i="22"/>
  <c r="I161" i="22"/>
  <c r="H119" i="22"/>
  <c r="H121" i="22" s="1"/>
  <c r="H122" i="22" s="1"/>
  <c r="H127" i="22" s="1"/>
  <c r="H129" i="22" s="1"/>
  <c r="M76" i="3" s="1"/>
  <c r="M80" i="3" s="1"/>
  <c r="N29" i="10" s="1"/>
  <c r="H74" i="22"/>
  <c r="H75" i="22"/>
  <c r="H33" i="22"/>
  <c r="H35" i="22" s="1"/>
  <c r="H36" i="22" s="1"/>
  <c r="H41" i="22" s="1"/>
  <c r="H43" i="22" s="1"/>
  <c r="G118" i="38"/>
  <c r="G32" i="38"/>
  <c r="H75" i="38"/>
  <c r="I31" i="22"/>
  <c r="H117" i="24"/>
  <c r="H64" i="24"/>
  <c r="H65" i="24" s="1"/>
  <c r="R6" i="23"/>
  <c r="R15" i="23" s="1"/>
  <c r="R20" i="23" s="1"/>
  <c r="R92" i="23"/>
  <c r="R101" i="23" s="1"/>
  <c r="R106" i="23" s="1"/>
  <c r="R6" i="24"/>
  <c r="R15" i="24" s="1"/>
  <c r="R20" i="24" s="1"/>
  <c r="R6" i="21"/>
  <c r="R15" i="21" s="1"/>
  <c r="R20" i="21" s="1"/>
  <c r="R92" i="24"/>
  <c r="R101" i="24" s="1"/>
  <c r="R106" i="24" s="1"/>
  <c r="R6" i="22"/>
  <c r="R15" i="22" s="1"/>
  <c r="R20" i="22" s="1"/>
  <c r="T142" i="38"/>
  <c r="T13" i="38"/>
  <c r="T99" i="38"/>
  <c r="S5" i="24"/>
  <c r="S26" i="24" s="1"/>
  <c r="S4" i="24"/>
  <c r="S8" i="24" s="1"/>
  <c r="S5" i="23"/>
  <c r="S26" i="23" s="1"/>
  <c r="S4" i="23"/>
  <c r="S8" i="23" s="1"/>
  <c r="S5" i="22"/>
  <c r="S26" i="22" s="1"/>
  <c r="S4" i="22"/>
  <c r="S8" i="22" s="1"/>
  <c r="S133" i="24"/>
  <c r="S137" i="24" s="1"/>
  <c r="S133" i="23"/>
  <c r="S137" i="23" s="1"/>
  <c r="S133" i="22"/>
  <c r="S137" i="22" s="1"/>
  <c r="S133" i="21"/>
  <c r="S137" i="21" s="1"/>
  <c r="S91" i="24"/>
  <c r="S112" i="24" s="1"/>
  <c r="S90" i="24"/>
  <c r="S94" i="24" s="1"/>
  <c r="S91" i="23"/>
  <c r="S112" i="23" s="1"/>
  <c r="S90" i="23"/>
  <c r="S94" i="23" s="1"/>
  <c r="S91" i="22"/>
  <c r="S112" i="22" s="1"/>
  <c r="S90" i="22"/>
  <c r="S94" i="22" s="1"/>
  <c r="S91" i="21"/>
  <c r="S112" i="21" s="1"/>
  <c r="S48" i="24"/>
  <c r="S69" i="24" s="1"/>
  <c r="S47" i="24"/>
  <c r="S51" i="24" s="1"/>
  <c r="S48" i="23"/>
  <c r="S69" i="23" s="1"/>
  <c r="S47" i="23"/>
  <c r="S51" i="23" s="1"/>
  <c r="S48" i="22"/>
  <c r="S69" i="22" s="1"/>
  <c r="S47" i="22"/>
  <c r="S51" i="22" s="1"/>
  <c r="S90" i="21"/>
  <c r="S94" i="21" s="1"/>
  <c r="S48" i="21"/>
  <c r="S69" i="21" s="1"/>
  <c r="S47" i="21"/>
  <c r="S51" i="21" s="1"/>
  <c r="S5" i="21"/>
  <c r="S26" i="21" s="1"/>
  <c r="S4" i="21"/>
  <c r="S8" i="21" s="1"/>
  <c r="H21" i="24"/>
  <c r="H22" i="24" s="1"/>
  <c r="H64" i="23"/>
  <c r="H12" i="23"/>
  <c r="G30" i="23"/>
  <c r="J150" i="22"/>
  <c r="J98" i="23"/>
  <c r="I116" i="23"/>
  <c r="I57" i="22"/>
  <c r="I62" i="22" s="1"/>
  <c r="I66" i="22" s="1"/>
  <c r="I70" i="22" s="1"/>
  <c r="R49" i="21"/>
  <c r="R58" i="21" s="1"/>
  <c r="R63" i="21" s="1"/>
  <c r="R49" i="22"/>
  <c r="R58" i="22" s="1"/>
  <c r="R63" i="22" s="1"/>
  <c r="T99" i="24"/>
  <c r="T56" i="24"/>
  <c r="T142" i="23"/>
  <c r="T99" i="23"/>
  <c r="T13" i="24"/>
  <c r="T142" i="24"/>
  <c r="T56" i="23"/>
  <c r="T142" i="22"/>
  <c r="T13" i="23"/>
  <c r="T99" i="22"/>
  <c r="T56" i="22"/>
  <c r="T142" i="21"/>
  <c r="T99" i="21"/>
  <c r="T13" i="22"/>
  <c r="T13" i="21"/>
  <c r="T56" i="21"/>
  <c r="T56" i="20"/>
  <c r="T13" i="20"/>
  <c r="T99" i="20"/>
  <c r="T142" i="20"/>
  <c r="R92" i="21"/>
  <c r="R101" i="21" s="1"/>
  <c r="R106" i="21" s="1"/>
  <c r="R49" i="24"/>
  <c r="R58" i="24" s="1"/>
  <c r="R63" i="24" s="1"/>
  <c r="R49" i="23"/>
  <c r="R58" i="23" s="1"/>
  <c r="R63" i="23" s="1"/>
  <c r="R92" i="22"/>
  <c r="R101" i="22" s="1"/>
  <c r="R106" i="22" s="1"/>
  <c r="T142" i="6"/>
  <c r="T56" i="6"/>
  <c r="T13" i="6"/>
  <c r="T99" i="5"/>
  <c r="T99" i="6"/>
  <c r="T142" i="5"/>
  <c r="T56" i="5"/>
  <c r="T13" i="5"/>
  <c r="T142" i="4"/>
  <c r="T56" i="4"/>
  <c r="T142" i="2"/>
  <c r="T99" i="2"/>
  <c r="T99" i="4"/>
  <c r="T56" i="2"/>
  <c r="T13" i="4"/>
  <c r="Y3" i="1"/>
  <c r="T13" i="2"/>
  <c r="Z4" i="1"/>
  <c r="U56" i="38" s="1"/>
  <c r="J21" i="22" l="1"/>
  <c r="K12" i="22" s="1"/>
  <c r="K14" i="22" s="1"/>
  <c r="I107" i="24"/>
  <c r="I108" i="24" s="1"/>
  <c r="I116" i="24" s="1"/>
  <c r="I118" i="24" s="1"/>
  <c r="J141" i="24"/>
  <c r="I151" i="24"/>
  <c r="I159" i="24" s="1"/>
  <c r="J107" i="22"/>
  <c r="K98" i="22" s="1"/>
  <c r="K100" i="22" s="1"/>
  <c r="K105" i="22" s="1"/>
  <c r="K109" i="22" s="1"/>
  <c r="K113" i="22" s="1"/>
  <c r="I55" i="23"/>
  <c r="I57" i="23" s="1"/>
  <c r="I62" i="23" s="1"/>
  <c r="I66" i="23" s="1"/>
  <c r="I70" i="23" s="1"/>
  <c r="H65" i="23"/>
  <c r="H73" i="23" s="1"/>
  <c r="H75" i="23" s="1"/>
  <c r="K141" i="22"/>
  <c r="K143" i="22" s="1"/>
  <c r="K148" i="22" s="1"/>
  <c r="K152" i="22" s="1"/>
  <c r="K156" i="22" s="1"/>
  <c r="J151" i="22"/>
  <c r="J159" i="22" s="1"/>
  <c r="J161" i="22" s="1"/>
  <c r="I162" i="22"/>
  <c r="I164" i="22" s="1"/>
  <c r="I165" i="22" s="1"/>
  <c r="I170" i="22" s="1"/>
  <c r="I172" i="22" s="1"/>
  <c r="H119" i="24"/>
  <c r="H121" i="24" s="1"/>
  <c r="H122" i="24" s="1"/>
  <c r="H127" i="24" s="1"/>
  <c r="H129" i="24" s="1"/>
  <c r="M96" i="3" s="1"/>
  <c r="M100" i="3" s="1"/>
  <c r="N31" i="10" s="1"/>
  <c r="G33" i="24"/>
  <c r="G35" i="24" s="1"/>
  <c r="G36" i="24" s="1"/>
  <c r="G41" i="24" s="1"/>
  <c r="G43" i="24" s="1"/>
  <c r="L95" i="3" s="1"/>
  <c r="L99" i="3" s="1"/>
  <c r="M19" i="10" s="1"/>
  <c r="I162" i="23"/>
  <c r="I164" i="23" s="1"/>
  <c r="I165" i="23" s="1"/>
  <c r="I170" i="23" s="1"/>
  <c r="I172" i="23" s="1"/>
  <c r="I117" i="23"/>
  <c r="I118" i="23"/>
  <c r="G31" i="23"/>
  <c r="G32" i="23"/>
  <c r="H76" i="22"/>
  <c r="H78" i="22" s="1"/>
  <c r="H79" i="22" s="1"/>
  <c r="H84" i="22" s="1"/>
  <c r="H86" i="22" s="1"/>
  <c r="M75" i="3" s="1"/>
  <c r="I33" i="22"/>
  <c r="I35" i="22" s="1"/>
  <c r="I36" i="22" s="1"/>
  <c r="I41" i="22" s="1"/>
  <c r="I43" i="22" s="1"/>
  <c r="I118" i="20"/>
  <c r="I117" i="22"/>
  <c r="I55" i="24"/>
  <c r="H73" i="24"/>
  <c r="H75" i="24" s="1"/>
  <c r="S6" i="22"/>
  <c r="S15" i="22" s="1"/>
  <c r="S20" i="22" s="1"/>
  <c r="S92" i="24"/>
  <c r="S101" i="24" s="1"/>
  <c r="S106" i="24" s="1"/>
  <c r="S49" i="22"/>
  <c r="S58" i="22" s="1"/>
  <c r="S63" i="22" s="1"/>
  <c r="U13" i="38"/>
  <c r="U99" i="38"/>
  <c r="U142" i="38"/>
  <c r="S6" i="24"/>
  <c r="S15" i="24" s="1"/>
  <c r="S20" i="24" s="1"/>
  <c r="T5" i="24"/>
  <c r="T26" i="24" s="1"/>
  <c r="T4" i="24"/>
  <c r="T8" i="24" s="1"/>
  <c r="T5" i="23"/>
  <c r="T26" i="23" s="1"/>
  <c r="T4" i="23"/>
  <c r="T8" i="23" s="1"/>
  <c r="T5" i="22"/>
  <c r="T26" i="22" s="1"/>
  <c r="T4" i="22"/>
  <c r="T8" i="22" s="1"/>
  <c r="T133" i="24"/>
  <c r="T137" i="24" s="1"/>
  <c r="T133" i="23"/>
  <c r="T137" i="23" s="1"/>
  <c r="T133" i="22"/>
  <c r="T137" i="22" s="1"/>
  <c r="T133" i="21"/>
  <c r="T137" i="21" s="1"/>
  <c r="T91" i="24"/>
  <c r="T112" i="24" s="1"/>
  <c r="T90" i="24"/>
  <c r="T94" i="24" s="1"/>
  <c r="T91" i="23"/>
  <c r="T112" i="23" s="1"/>
  <c r="T90" i="23"/>
  <c r="T94" i="23" s="1"/>
  <c r="T91" i="22"/>
  <c r="T112" i="22" s="1"/>
  <c r="T90" i="22"/>
  <c r="T94" i="22" s="1"/>
  <c r="T91" i="21"/>
  <c r="T112" i="21" s="1"/>
  <c r="T48" i="24"/>
  <c r="T69" i="24" s="1"/>
  <c r="T47" i="24"/>
  <c r="T51" i="24" s="1"/>
  <c r="T48" i="23"/>
  <c r="T69" i="23" s="1"/>
  <c r="T47" i="23"/>
  <c r="T51" i="23" s="1"/>
  <c r="T48" i="22"/>
  <c r="T69" i="22" s="1"/>
  <c r="T47" i="22"/>
  <c r="T51" i="22" s="1"/>
  <c r="T48" i="21"/>
  <c r="T69" i="21" s="1"/>
  <c r="T47" i="21"/>
  <c r="T51" i="21" s="1"/>
  <c r="T5" i="21"/>
  <c r="T26" i="21" s="1"/>
  <c r="T4" i="21"/>
  <c r="T8" i="21" s="1"/>
  <c r="T90" i="21"/>
  <c r="T94" i="21" s="1"/>
  <c r="I12" i="24"/>
  <c r="H30" i="24"/>
  <c r="J148" i="23"/>
  <c r="J152" i="23" s="1"/>
  <c r="J156" i="23" s="1"/>
  <c r="H14" i="23"/>
  <c r="H19" i="23" s="1"/>
  <c r="H23" i="23" s="1"/>
  <c r="H27" i="23" s="1"/>
  <c r="S92" i="21"/>
  <c r="S101" i="21" s="1"/>
  <c r="S106" i="21" s="1"/>
  <c r="S92" i="23"/>
  <c r="S101" i="23" s="1"/>
  <c r="S106" i="23" s="1"/>
  <c r="S6" i="21"/>
  <c r="S15" i="21" s="1"/>
  <c r="S20" i="21" s="1"/>
  <c r="J100" i="23"/>
  <c r="J105" i="23" s="1"/>
  <c r="S6" i="23"/>
  <c r="S15" i="23" s="1"/>
  <c r="S20" i="23" s="1"/>
  <c r="S92" i="22"/>
  <c r="S101" i="22" s="1"/>
  <c r="S106" i="22" s="1"/>
  <c r="S49" i="21"/>
  <c r="S58" i="21" s="1"/>
  <c r="S63" i="21" s="1"/>
  <c r="S49" i="24"/>
  <c r="S58" i="24" s="1"/>
  <c r="S63" i="24" s="1"/>
  <c r="I64" i="22"/>
  <c r="U56" i="24"/>
  <c r="U142" i="23"/>
  <c r="U99" i="23"/>
  <c r="U13" i="24"/>
  <c r="U142" i="24"/>
  <c r="U56" i="23"/>
  <c r="U99" i="24"/>
  <c r="U13" i="23"/>
  <c r="U56" i="22"/>
  <c r="U56" i="21"/>
  <c r="U142" i="22"/>
  <c r="U142" i="21"/>
  <c r="U99" i="21"/>
  <c r="U13" i="22"/>
  <c r="U99" i="22"/>
  <c r="U99" i="20"/>
  <c r="U56" i="20"/>
  <c r="U13" i="21"/>
  <c r="U142" i="20"/>
  <c r="U13" i="20"/>
  <c r="S49" i="23"/>
  <c r="S58" i="23" s="1"/>
  <c r="S63" i="23" s="1"/>
  <c r="U13" i="6"/>
  <c r="U99" i="5"/>
  <c r="U99" i="6"/>
  <c r="U142" i="5"/>
  <c r="U142" i="6"/>
  <c r="U56" i="5"/>
  <c r="U142" i="4"/>
  <c r="U56" i="6"/>
  <c r="U99" i="4"/>
  <c r="U99" i="2"/>
  <c r="U13" i="5"/>
  <c r="U13" i="4"/>
  <c r="U56" i="4"/>
  <c r="U142" i="2"/>
  <c r="U56" i="2"/>
  <c r="U13" i="2"/>
  <c r="AA4" i="1"/>
  <c r="V56" i="38" s="1"/>
  <c r="Z3" i="1"/>
  <c r="J22" i="22" l="1"/>
  <c r="J30" i="22" s="1"/>
  <c r="J32" i="22" s="1"/>
  <c r="J98" i="24"/>
  <c r="J100" i="24" s="1"/>
  <c r="J105" i="24" s="1"/>
  <c r="J109" i="24" s="1"/>
  <c r="J113" i="24" s="1"/>
  <c r="J108" i="22"/>
  <c r="J116" i="22" s="1"/>
  <c r="J118" i="22" s="1"/>
  <c r="I161" i="24"/>
  <c r="I160" i="24"/>
  <c r="J143" i="24"/>
  <c r="J148" i="24" s="1"/>
  <c r="J152" i="24" s="1"/>
  <c r="J156" i="24" s="1"/>
  <c r="K19" i="22"/>
  <c r="K21" i="22" s="1"/>
  <c r="K22" i="22" s="1"/>
  <c r="K150" i="22"/>
  <c r="L141" i="22" s="1"/>
  <c r="L143" i="22" s="1"/>
  <c r="J55" i="22"/>
  <c r="J57" i="22" s="1"/>
  <c r="I65" i="22"/>
  <c r="I73" i="22" s="1"/>
  <c r="I75" i="22" s="1"/>
  <c r="L97" i="3"/>
  <c r="L101" i="3" s="1"/>
  <c r="M43" i="10" s="1"/>
  <c r="H31" i="24"/>
  <c r="H32" i="24"/>
  <c r="I119" i="23"/>
  <c r="I121" i="23" s="1"/>
  <c r="I122" i="23" s="1"/>
  <c r="I127" i="23" s="1"/>
  <c r="I129" i="23" s="1"/>
  <c r="N86" i="3" s="1"/>
  <c r="N90" i="3" s="1"/>
  <c r="O30" i="10" s="1"/>
  <c r="G33" i="23"/>
  <c r="G35" i="23" s="1"/>
  <c r="G36" i="23" s="1"/>
  <c r="G41" i="23" s="1"/>
  <c r="G43" i="23" s="1"/>
  <c r="L85" i="3" s="1"/>
  <c r="L89" i="3" s="1"/>
  <c r="M18" i="10" s="1"/>
  <c r="M79" i="3"/>
  <c r="N17" i="10" s="1"/>
  <c r="M77" i="3"/>
  <c r="M81" i="3" s="1"/>
  <c r="N41" i="10" s="1"/>
  <c r="I119" i="22"/>
  <c r="I121" i="22" s="1"/>
  <c r="I122" i="22" s="1"/>
  <c r="I127" i="22" s="1"/>
  <c r="I129" i="22" s="1"/>
  <c r="N76" i="3" s="1"/>
  <c r="N80" i="3" s="1"/>
  <c r="O29" i="10" s="1"/>
  <c r="I118" i="21"/>
  <c r="H118" i="38"/>
  <c r="H32" i="38"/>
  <c r="I75" i="38"/>
  <c r="H74" i="23"/>
  <c r="J160" i="22"/>
  <c r="H74" i="24"/>
  <c r="I117" i="24"/>
  <c r="T92" i="23"/>
  <c r="T101" i="23" s="1"/>
  <c r="T106" i="23" s="1"/>
  <c r="T6" i="24"/>
  <c r="T15" i="24" s="1"/>
  <c r="T20" i="24" s="1"/>
  <c r="I57" i="24"/>
  <c r="I62" i="24" s="1"/>
  <c r="I66" i="24" s="1"/>
  <c r="I70" i="24" s="1"/>
  <c r="T49" i="24"/>
  <c r="T58" i="24" s="1"/>
  <c r="T63" i="24" s="1"/>
  <c r="T49" i="21"/>
  <c r="T58" i="21" s="1"/>
  <c r="T63" i="21" s="1"/>
  <c r="T49" i="23"/>
  <c r="T58" i="23" s="1"/>
  <c r="T63" i="23" s="1"/>
  <c r="T92" i="21"/>
  <c r="T101" i="21" s="1"/>
  <c r="T106" i="21" s="1"/>
  <c r="T6" i="23"/>
  <c r="T15" i="23" s="1"/>
  <c r="T20" i="23" s="1"/>
  <c r="V13" i="38"/>
  <c r="V99" i="38"/>
  <c r="V142" i="38"/>
  <c r="T92" i="24"/>
  <c r="T101" i="24" s="1"/>
  <c r="T106" i="24" s="1"/>
  <c r="U133" i="24"/>
  <c r="U137" i="24" s="1"/>
  <c r="U133" i="23"/>
  <c r="U137" i="23" s="1"/>
  <c r="U133" i="22"/>
  <c r="U137" i="22" s="1"/>
  <c r="U133" i="21"/>
  <c r="U137" i="21" s="1"/>
  <c r="U91" i="24"/>
  <c r="U112" i="24" s="1"/>
  <c r="U90" i="24"/>
  <c r="U94" i="24" s="1"/>
  <c r="U91" i="23"/>
  <c r="U112" i="23" s="1"/>
  <c r="U90" i="23"/>
  <c r="U94" i="23" s="1"/>
  <c r="U91" i="22"/>
  <c r="U112" i="22" s="1"/>
  <c r="U90" i="22"/>
  <c r="U94" i="22" s="1"/>
  <c r="U91" i="21"/>
  <c r="U112" i="21" s="1"/>
  <c r="U48" i="24"/>
  <c r="U69" i="24" s="1"/>
  <c r="U47" i="24"/>
  <c r="U51" i="24" s="1"/>
  <c r="U48" i="23"/>
  <c r="U69" i="23" s="1"/>
  <c r="U47" i="23"/>
  <c r="U51" i="23" s="1"/>
  <c r="U48" i="22"/>
  <c r="U69" i="22" s="1"/>
  <c r="U47" i="22"/>
  <c r="U51" i="22" s="1"/>
  <c r="U5" i="24"/>
  <c r="U26" i="24" s="1"/>
  <c r="U4" i="24"/>
  <c r="U8" i="24" s="1"/>
  <c r="U5" i="23"/>
  <c r="U26" i="23" s="1"/>
  <c r="U4" i="23"/>
  <c r="U8" i="23" s="1"/>
  <c r="U5" i="22"/>
  <c r="U26" i="22" s="1"/>
  <c r="U4" i="22"/>
  <c r="U8" i="22" s="1"/>
  <c r="U48" i="21"/>
  <c r="U69" i="21" s="1"/>
  <c r="U47" i="21"/>
  <c r="U51" i="21" s="1"/>
  <c r="U5" i="21"/>
  <c r="U26" i="21" s="1"/>
  <c r="U4" i="21"/>
  <c r="U8" i="21" s="1"/>
  <c r="U90" i="21"/>
  <c r="U94" i="21" s="1"/>
  <c r="I64" i="23"/>
  <c r="I65" i="23" s="1"/>
  <c r="I14" i="24"/>
  <c r="I19" i="24" s="1"/>
  <c r="I23" i="24" s="1"/>
  <c r="I27" i="24" s="1"/>
  <c r="J150" i="23"/>
  <c r="J151" i="23" s="1"/>
  <c r="H21" i="23"/>
  <c r="H22" i="23" s="1"/>
  <c r="J109" i="23"/>
  <c r="J113" i="23" s="1"/>
  <c r="J107" i="23"/>
  <c r="V56" i="24"/>
  <c r="V142" i="23"/>
  <c r="V99" i="23"/>
  <c r="V13" i="24"/>
  <c r="V142" i="24"/>
  <c r="V56" i="23"/>
  <c r="V99" i="24"/>
  <c r="V142" i="22"/>
  <c r="V13" i="23"/>
  <c r="V99" i="22"/>
  <c r="V142" i="21"/>
  <c r="V99" i="21"/>
  <c r="V13" i="22"/>
  <c r="V13" i="21"/>
  <c r="V56" i="22"/>
  <c r="V56" i="21"/>
  <c r="V142" i="20"/>
  <c r="V99" i="20"/>
  <c r="V56" i="20"/>
  <c r="V13" i="20"/>
  <c r="T92" i="22"/>
  <c r="T101" i="22" s="1"/>
  <c r="T106" i="22" s="1"/>
  <c r="T6" i="22"/>
  <c r="T15" i="22" s="1"/>
  <c r="T20" i="22" s="1"/>
  <c r="K107" i="22"/>
  <c r="T49" i="22"/>
  <c r="T58" i="22" s="1"/>
  <c r="T63" i="22" s="1"/>
  <c r="T6" i="21"/>
  <c r="T15" i="21" s="1"/>
  <c r="T20" i="21" s="1"/>
  <c r="V13" i="6"/>
  <c r="V99" i="5"/>
  <c r="V99" i="6"/>
  <c r="V142" i="5"/>
  <c r="V142" i="6"/>
  <c r="V56" i="6"/>
  <c r="V56" i="5"/>
  <c r="V56" i="4"/>
  <c r="V13" i="5"/>
  <c r="V99" i="4"/>
  <c r="V142" i="4"/>
  <c r="V56" i="2"/>
  <c r="V13" i="4"/>
  <c r="V142" i="2"/>
  <c r="V99" i="2"/>
  <c r="V13" i="2"/>
  <c r="AA3" i="1"/>
  <c r="AB4" i="1"/>
  <c r="W56" i="38" s="1"/>
  <c r="J117" i="22" l="1"/>
  <c r="J31" i="22"/>
  <c r="J107" i="24"/>
  <c r="J108" i="24" s="1"/>
  <c r="J116" i="24" s="1"/>
  <c r="J118" i="24" s="1"/>
  <c r="J150" i="24"/>
  <c r="K141" i="24" s="1"/>
  <c r="K143" i="24" s="1"/>
  <c r="K148" i="24" s="1"/>
  <c r="K152" i="24" s="1"/>
  <c r="K156" i="24" s="1"/>
  <c r="K23" i="22"/>
  <c r="K27" i="22" s="1"/>
  <c r="I162" i="24"/>
  <c r="I164" i="24" s="1"/>
  <c r="I165" i="24" s="1"/>
  <c r="I170" i="24" s="1"/>
  <c r="I172" i="24" s="1"/>
  <c r="K151" i="22"/>
  <c r="K159" i="22" s="1"/>
  <c r="K161" i="22" s="1"/>
  <c r="K98" i="23"/>
  <c r="K100" i="23" s="1"/>
  <c r="J108" i="23"/>
  <c r="J116" i="23" s="1"/>
  <c r="L98" i="22"/>
  <c r="L100" i="22" s="1"/>
  <c r="L105" i="22" s="1"/>
  <c r="L109" i="22" s="1"/>
  <c r="L113" i="22" s="1"/>
  <c r="K108" i="22"/>
  <c r="K116" i="22" s="1"/>
  <c r="K118" i="22" s="1"/>
  <c r="L87" i="3"/>
  <c r="L91" i="3" s="1"/>
  <c r="M42" i="10" s="1"/>
  <c r="I119" i="24"/>
  <c r="I121" i="24" s="1"/>
  <c r="I122" i="24" s="1"/>
  <c r="I127" i="24" s="1"/>
  <c r="I129" i="24" s="1"/>
  <c r="H76" i="24"/>
  <c r="H78" i="24" s="1"/>
  <c r="H79" i="24" s="1"/>
  <c r="H84" i="24" s="1"/>
  <c r="H86" i="24" s="1"/>
  <c r="H33" i="24"/>
  <c r="H35" i="24" s="1"/>
  <c r="H36" i="24" s="1"/>
  <c r="H41" i="24" s="1"/>
  <c r="H43" i="24" s="1"/>
  <c r="H76" i="23"/>
  <c r="H78" i="23" s="1"/>
  <c r="H79" i="23" s="1"/>
  <c r="H84" i="23" s="1"/>
  <c r="H86" i="23" s="1"/>
  <c r="J162" i="22"/>
  <c r="J164" i="22" s="1"/>
  <c r="J165" i="22" s="1"/>
  <c r="J170" i="22" s="1"/>
  <c r="J172" i="22" s="1"/>
  <c r="J119" i="22"/>
  <c r="J121" i="22" s="1"/>
  <c r="J122" i="22" s="1"/>
  <c r="J127" i="22" s="1"/>
  <c r="J129" i="22" s="1"/>
  <c r="J33" i="22"/>
  <c r="J35" i="22" s="1"/>
  <c r="J36" i="22" s="1"/>
  <c r="J41" i="22" s="1"/>
  <c r="J43" i="22" s="1"/>
  <c r="I74" i="22"/>
  <c r="I64" i="24"/>
  <c r="I65" i="24" s="1"/>
  <c r="U92" i="24"/>
  <c r="U101" i="24" s="1"/>
  <c r="U106" i="24" s="1"/>
  <c r="U49" i="23"/>
  <c r="U58" i="23" s="1"/>
  <c r="U63" i="23" s="1"/>
  <c r="U92" i="21"/>
  <c r="U101" i="21" s="1"/>
  <c r="U106" i="21" s="1"/>
  <c r="U49" i="21"/>
  <c r="U58" i="21" s="1"/>
  <c r="U63" i="21" s="1"/>
  <c r="U6" i="21"/>
  <c r="U15" i="21" s="1"/>
  <c r="U20" i="21" s="1"/>
  <c r="W13" i="38"/>
  <c r="W99" i="38"/>
  <c r="W142" i="38"/>
  <c r="U6" i="23"/>
  <c r="U15" i="23" s="1"/>
  <c r="U20" i="23" s="1"/>
  <c r="U49" i="24"/>
  <c r="U58" i="24" s="1"/>
  <c r="U63" i="24" s="1"/>
  <c r="U92" i="22"/>
  <c r="U101" i="22" s="1"/>
  <c r="U106" i="22" s="1"/>
  <c r="I21" i="24"/>
  <c r="J55" i="23"/>
  <c r="J57" i="23" s="1"/>
  <c r="I73" i="23"/>
  <c r="I75" i="23" s="1"/>
  <c r="V133" i="24"/>
  <c r="V137" i="24" s="1"/>
  <c r="V133" i="23"/>
  <c r="V137" i="23" s="1"/>
  <c r="V133" i="22"/>
  <c r="V137" i="22" s="1"/>
  <c r="V133" i="21"/>
  <c r="V137" i="21" s="1"/>
  <c r="V91" i="24"/>
  <c r="V112" i="24" s="1"/>
  <c r="V90" i="24"/>
  <c r="V94" i="24" s="1"/>
  <c r="V91" i="23"/>
  <c r="V112" i="23" s="1"/>
  <c r="V90" i="23"/>
  <c r="V94" i="23" s="1"/>
  <c r="V91" i="22"/>
  <c r="V112" i="22" s="1"/>
  <c r="V90" i="22"/>
  <c r="V94" i="22" s="1"/>
  <c r="V91" i="21"/>
  <c r="V112" i="21" s="1"/>
  <c r="V48" i="24"/>
  <c r="V69" i="24" s="1"/>
  <c r="V47" i="24"/>
  <c r="V51" i="24" s="1"/>
  <c r="V48" i="23"/>
  <c r="V69" i="23" s="1"/>
  <c r="V47" i="23"/>
  <c r="V51" i="23" s="1"/>
  <c r="V48" i="22"/>
  <c r="V69" i="22" s="1"/>
  <c r="V47" i="22"/>
  <c r="V51" i="22" s="1"/>
  <c r="V5" i="24"/>
  <c r="V26" i="24" s="1"/>
  <c r="V4" i="24"/>
  <c r="V8" i="24" s="1"/>
  <c r="V5" i="23"/>
  <c r="V26" i="23" s="1"/>
  <c r="V4" i="23"/>
  <c r="V8" i="23" s="1"/>
  <c r="V5" i="22"/>
  <c r="V26" i="22" s="1"/>
  <c r="V4" i="22"/>
  <c r="V8" i="22" s="1"/>
  <c r="V5" i="21"/>
  <c r="V26" i="21" s="1"/>
  <c r="V4" i="21"/>
  <c r="V8" i="21" s="1"/>
  <c r="V90" i="21"/>
  <c r="V94" i="21" s="1"/>
  <c r="V48" i="21"/>
  <c r="V69" i="21" s="1"/>
  <c r="V47" i="21"/>
  <c r="V51" i="21" s="1"/>
  <c r="J159" i="23"/>
  <c r="J161" i="23" s="1"/>
  <c r="K141" i="23"/>
  <c r="I12" i="23"/>
  <c r="H30" i="23"/>
  <c r="H32" i="23" s="1"/>
  <c r="J62" i="22"/>
  <c r="J66" i="22" s="1"/>
  <c r="J70" i="22" s="1"/>
  <c r="W99" i="23"/>
  <c r="W13" i="24"/>
  <c r="W142" i="24"/>
  <c r="W99" i="24"/>
  <c r="W142" i="22"/>
  <c r="W13" i="23"/>
  <c r="W142" i="23"/>
  <c r="W99" i="22"/>
  <c r="W99" i="21"/>
  <c r="W13" i="22"/>
  <c r="W56" i="24"/>
  <c r="W56" i="21"/>
  <c r="W56" i="20"/>
  <c r="W56" i="23"/>
  <c r="W142" i="21"/>
  <c r="W99" i="20"/>
  <c r="W56" i="22"/>
  <c r="W13" i="21"/>
  <c r="W142" i="20"/>
  <c r="W13" i="20"/>
  <c r="L148" i="22"/>
  <c r="L152" i="22" s="1"/>
  <c r="L156" i="22" s="1"/>
  <c r="U6" i="22"/>
  <c r="U15" i="22" s="1"/>
  <c r="U20" i="22" s="1"/>
  <c r="U49" i="22"/>
  <c r="U58" i="22" s="1"/>
  <c r="U63" i="22" s="1"/>
  <c r="U92" i="23"/>
  <c r="U101" i="23" s="1"/>
  <c r="U106" i="23" s="1"/>
  <c r="U6" i="24"/>
  <c r="U15" i="24" s="1"/>
  <c r="U20" i="24" s="1"/>
  <c r="L12" i="22"/>
  <c r="K30" i="22"/>
  <c r="W99" i="6"/>
  <c r="W142" i="5"/>
  <c r="W142" i="6"/>
  <c r="W56" i="6"/>
  <c r="W13" i="6"/>
  <c r="W56" i="4"/>
  <c r="W13" i="5"/>
  <c r="W142" i="4"/>
  <c r="W56" i="5"/>
  <c r="W99" i="5"/>
  <c r="W99" i="4"/>
  <c r="W13" i="4"/>
  <c r="W142" i="2"/>
  <c r="W99" i="2"/>
  <c r="W56" i="2"/>
  <c r="W13" i="2"/>
  <c r="AC4" i="1"/>
  <c r="X56" i="38" s="1"/>
  <c r="AB3" i="1"/>
  <c r="N96" i="3" l="1"/>
  <c r="N100" i="3" s="1"/>
  <c r="O31" i="10" s="1"/>
  <c r="K98" i="24"/>
  <c r="K100" i="24" s="1"/>
  <c r="K105" i="24" s="1"/>
  <c r="K109" i="24" s="1"/>
  <c r="K113" i="24" s="1"/>
  <c r="J117" i="24"/>
  <c r="J119" i="24" s="1"/>
  <c r="J121" i="24" s="1"/>
  <c r="J122" i="24" s="1"/>
  <c r="J127" i="24" s="1"/>
  <c r="J129" i="24" s="1"/>
  <c r="J151" i="24"/>
  <c r="J159" i="24" s="1"/>
  <c r="J160" i="24" s="1"/>
  <c r="K160" i="22"/>
  <c r="K162" i="22" s="1"/>
  <c r="K164" i="22" s="1"/>
  <c r="K165" i="22" s="1"/>
  <c r="K170" i="22" s="1"/>
  <c r="K172" i="22" s="1"/>
  <c r="K150" i="24"/>
  <c r="L141" i="24" s="1"/>
  <c r="L143" i="24" s="1"/>
  <c r="L148" i="24" s="1"/>
  <c r="L152" i="24" s="1"/>
  <c r="L156" i="24" s="1"/>
  <c r="J161" i="24"/>
  <c r="K105" i="23"/>
  <c r="K109" i="23" s="1"/>
  <c r="K113" i="23" s="1"/>
  <c r="J12" i="24"/>
  <c r="J14" i="24" s="1"/>
  <c r="J19" i="24" s="1"/>
  <c r="J23" i="24" s="1"/>
  <c r="J27" i="24" s="1"/>
  <c r="I22" i="24"/>
  <c r="I30" i="24" s="1"/>
  <c r="M95" i="3"/>
  <c r="M99" i="3" s="1"/>
  <c r="N19" i="10" s="1"/>
  <c r="J117" i="23"/>
  <c r="J118" i="23"/>
  <c r="O76" i="3"/>
  <c r="O80" i="3" s="1"/>
  <c r="P29" i="10" s="1"/>
  <c r="I76" i="22"/>
  <c r="I78" i="22" s="1"/>
  <c r="I79" i="22" s="1"/>
  <c r="I84" i="22" s="1"/>
  <c r="I86" i="22" s="1"/>
  <c r="N75" i="3" s="1"/>
  <c r="K31" i="22"/>
  <c r="K32" i="22"/>
  <c r="J75" i="38"/>
  <c r="K117" i="22"/>
  <c r="H31" i="23"/>
  <c r="I74" i="23"/>
  <c r="J160" i="23"/>
  <c r="J55" i="24"/>
  <c r="J57" i="24" s="1"/>
  <c r="I73" i="24"/>
  <c r="I75" i="24" s="1"/>
  <c r="V6" i="23"/>
  <c r="V15" i="23" s="1"/>
  <c r="V20" i="23" s="1"/>
  <c r="V6" i="24"/>
  <c r="V15" i="24" s="1"/>
  <c r="V20" i="24" s="1"/>
  <c r="V6" i="22"/>
  <c r="V15" i="22" s="1"/>
  <c r="V20" i="22" s="1"/>
  <c r="X99" i="38"/>
  <c r="X142" i="38"/>
  <c r="X13" i="38"/>
  <c r="J62" i="23"/>
  <c r="J66" i="23" s="1"/>
  <c r="J70" i="23" s="1"/>
  <c r="V49" i="23"/>
  <c r="V58" i="23" s="1"/>
  <c r="V63" i="23" s="1"/>
  <c r="V92" i="24"/>
  <c r="V101" i="24" s="1"/>
  <c r="V106" i="24" s="1"/>
  <c r="V92" i="21"/>
  <c r="V101" i="21" s="1"/>
  <c r="V106" i="21" s="1"/>
  <c r="W91" i="24"/>
  <c r="W112" i="24" s="1"/>
  <c r="W90" i="24"/>
  <c r="W94" i="24" s="1"/>
  <c r="W91" i="23"/>
  <c r="W112" i="23" s="1"/>
  <c r="W90" i="23"/>
  <c r="W94" i="23" s="1"/>
  <c r="W91" i="22"/>
  <c r="W112" i="22" s="1"/>
  <c r="W90" i="22"/>
  <c r="W94" i="22" s="1"/>
  <c r="W91" i="21"/>
  <c r="W112" i="21" s="1"/>
  <c r="W48" i="24"/>
  <c r="W69" i="24" s="1"/>
  <c r="W47" i="24"/>
  <c r="W51" i="24" s="1"/>
  <c r="W48" i="23"/>
  <c r="W69" i="23" s="1"/>
  <c r="W47" i="23"/>
  <c r="W51" i="23" s="1"/>
  <c r="W48" i="22"/>
  <c r="W69" i="22" s="1"/>
  <c r="W47" i="22"/>
  <c r="W51" i="22" s="1"/>
  <c r="W5" i="24"/>
  <c r="W26" i="24" s="1"/>
  <c r="W4" i="24"/>
  <c r="W8" i="24" s="1"/>
  <c r="W5" i="23"/>
  <c r="W26" i="23" s="1"/>
  <c r="W4" i="23"/>
  <c r="W8" i="23" s="1"/>
  <c r="W5" i="22"/>
  <c r="W26" i="22" s="1"/>
  <c r="W4" i="22"/>
  <c r="W8" i="22" s="1"/>
  <c r="W133" i="24"/>
  <c r="W137" i="24" s="1"/>
  <c r="W133" i="23"/>
  <c r="W137" i="23" s="1"/>
  <c r="W133" i="22"/>
  <c r="W137" i="22" s="1"/>
  <c r="W133" i="21"/>
  <c r="W137" i="21" s="1"/>
  <c r="W5" i="21"/>
  <c r="W26" i="21" s="1"/>
  <c r="W4" i="21"/>
  <c r="W8" i="21" s="1"/>
  <c r="W90" i="21"/>
  <c r="W94" i="21" s="1"/>
  <c r="W48" i="21"/>
  <c r="W69" i="21" s="1"/>
  <c r="W47" i="21"/>
  <c r="W51" i="21" s="1"/>
  <c r="K143" i="23"/>
  <c r="K148" i="23" s="1"/>
  <c r="I14" i="23"/>
  <c r="I19" i="23" s="1"/>
  <c r="I23" i="23" s="1"/>
  <c r="I27" i="23" s="1"/>
  <c r="J64" i="22"/>
  <c r="J65" i="22" s="1"/>
  <c r="V92" i="22"/>
  <c r="V101" i="22" s="1"/>
  <c r="V106" i="22" s="1"/>
  <c r="V49" i="22"/>
  <c r="V58" i="22" s="1"/>
  <c r="V63" i="22" s="1"/>
  <c r="V49" i="24"/>
  <c r="V58" i="24" s="1"/>
  <c r="V63" i="24" s="1"/>
  <c r="L107" i="22"/>
  <c r="V49" i="21"/>
  <c r="V58" i="21" s="1"/>
  <c r="V63" i="21" s="1"/>
  <c r="X13" i="24"/>
  <c r="X142" i="24"/>
  <c r="X99" i="24"/>
  <c r="X13" i="23"/>
  <c r="X99" i="23"/>
  <c r="X142" i="23"/>
  <c r="X56" i="22"/>
  <c r="X56" i="24"/>
  <c r="X56" i="23"/>
  <c r="X142" i="22"/>
  <c r="X142" i="21"/>
  <c r="X13" i="22"/>
  <c r="X56" i="21"/>
  <c r="X99" i="22"/>
  <c r="X142" i="20"/>
  <c r="X13" i="21"/>
  <c r="X99" i="20"/>
  <c r="X99" i="21"/>
  <c r="X56" i="20"/>
  <c r="X13" i="20"/>
  <c r="V6" i="21"/>
  <c r="V15" i="21" s="1"/>
  <c r="V20" i="21" s="1"/>
  <c r="L150" i="22"/>
  <c r="L151" i="22" s="1"/>
  <c r="V92" i="23"/>
  <c r="V101" i="23" s="1"/>
  <c r="V106" i="23" s="1"/>
  <c r="L14" i="22"/>
  <c r="L19" i="22" s="1"/>
  <c r="L23" i="22" s="1"/>
  <c r="L27" i="22" s="1"/>
  <c r="X99" i="6"/>
  <c r="X142" i="5"/>
  <c r="X142" i="6"/>
  <c r="X56" i="6"/>
  <c r="X13" i="6"/>
  <c r="X99" i="5"/>
  <c r="X56" i="4"/>
  <c r="X13" i="5"/>
  <c r="X142" i="4"/>
  <c r="X56" i="5"/>
  <c r="X99" i="4"/>
  <c r="X13" i="4"/>
  <c r="X142" i="2"/>
  <c r="X99" i="2"/>
  <c r="X56" i="2"/>
  <c r="AC3" i="1"/>
  <c r="X13" i="2"/>
  <c r="AD4" i="1"/>
  <c r="Y56" i="38" s="1"/>
  <c r="K107" i="24" l="1"/>
  <c r="L98" i="24" s="1"/>
  <c r="L100" i="24" s="1"/>
  <c r="L105" i="24" s="1"/>
  <c r="L109" i="24" s="1"/>
  <c r="L113" i="24" s="1"/>
  <c r="K151" i="24"/>
  <c r="K159" i="24" s="1"/>
  <c r="K161" i="24" s="1"/>
  <c r="J162" i="24"/>
  <c r="J164" i="24" s="1"/>
  <c r="J165" i="24" s="1"/>
  <c r="J170" i="24" s="1"/>
  <c r="J172" i="24" s="1"/>
  <c r="O96" i="3" s="1"/>
  <c r="O100" i="3" s="1"/>
  <c r="P31" i="10" s="1"/>
  <c r="K107" i="23"/>
  <c r="L98" i="23" s="1"/>
  <c r="L100" i="23" s="1"/>
  <c r="L105" i="23" s="1"/>
  <c r="L109" i="23" s="1"/>
  <c r="L113" i="23" s="1"/>
  <c r="J21" i="24"/>
  <c r="K12" i="24" s="1"/>
  <c r="K14" i="24" s="1"/>
  <c r="L150" i="24"/>
  <c r="L151" i="24" s="1"/>
  <c r="L159" i="24" s="1"/>
  <c r="L161" i="24" s="1"/>
  <c r="M98" i="22"/>
  <c r="M100" i="22" s="1"/>
  <c r="M105" i="22" s="1"/>
  <c r="M109" i="22" s="1"/>
  <c r="M113" i="22" s="1"/>
  <c r="L108" i="22"/>
  <c r="L116" i="22" s="1"/>
  <c r="L118" i="22" s="1"/>
  <c r="M97" i="3"/>
  <c r="M101" i="3" s="1"/>
  <c r="N43" i="10" s="1"/>
  <c r="I31" i="24"/>
  <c r="I32" i="24"/>
  <c r="J32" i="24"/>
  <c r="J162" i="23"/>
  <c r="J164" i="23" s="1"/>
  <c r="J165" i="23" s="1"/>
  <c r="J170" i="23" s="1"/>
  <c r="J172" i="23" s="1"/>
  <c r="J119" i="23"/>
  <c r="J121" i="23" s="1"/>
  <c r="J122" i="23" s="1"/>
  <c r="J127" i="23" s="1"/>
  <c r="J129" i="23" s="1"/>
  <c r="I76" i="23"/>
  <c r="I78" i="23" s="1"/>
  <c r="I79" i="23" s="1"/>
  <c r="I84" i="23" s="1"/>
  <c r="I86" i="23" s="1"/>
  <c r="H33" i="23"/>
  <c r="H35" i="23" s="1"/>
  <c r="H36" i="23" s="1"/>
  <c r="H41" i="23" s="1"/>
  <c r="H43" i="23" s="1"/>
  <c r="M85" i="3" s="1"/>
  <c r="M89" i="3" s="1"/>
  <c r="N18" i="10" s="1"/>
  <c r="N79" i="3"/>
  <c r="O17" i="10" s="1"/>
  <c r="N77" i="3"/>
  <c r="N81" i="3" s="1"/>
  <c r="O41" i="10" s="1"/>
  <c r="K119" i="22"/>
  <c r="K121" i="22" s="1"/>
  <c r="K122" i="22" s="1"/>
  <c r="K127" i="22" s="1"/>
  <c r="K129" i="22" s="1"/>
  <c r="P76" i="3" s="1"/>
  <c r="P80" i="3" s="1"/>
  <c r="Q29" i="10" s="1"/>
  <c r="K33" i="22"/>
  <c r="K35" i="22" s="1"/>
  <c r="K36" i="22" s="1"/>
  <c r="K41" i="22" s="1"/>
  <c r="K43" i="22" s="1"/>
  <c r="J118" i="21"/>
  <c r="I118" i="38"/>
  <c r="K75" i="38"/>
  <c r="I74" i="24"/>
  <c r="J62" i="24"/>
  <c r="J66" i="24" s="1"/>
  <c r="J70" i="24" s="1"/>
  <c r="Y142" i="38"/>
  <c r="Y13" i="38"/>
  <c r="Y99" i="38"/>
  <c r="W49" i="22"/>
  <c r="W58" i="22" s="1"/>
  <c r="W63" i="22" s="1"/>
  <c r="J64" i="23"/>
  <c r="W6" i="22"/>
  <c r="W15" i="22" s="1"/>
  <c r="W20" i="22" s="1"/>
  <c r="W6" i="24"/>
  <c r="W15" i="24" s="1"/>
  <c r="W20" i="24" s="1"/>
  <c r="W92" i="24"/>
  <c r="W101" i="24" s="1"/>
  <c r="W106" i="24" s="1"/>
  <c r="X91" i="24"/>
  <c r="X112" i="24" s="1"/>
  <c r="X90" i="24"/>
  <c r="X94" i="24" s="1"/>
  <c r="X91" i="23"/>
  <c r="X112" i="23" s="1"/>
  <c r="X90" i="23"/>
  <c r="X94" i="23" s="1"/>
  <c r="X91" i="22"/>
  <c r="X112" i="22" s="1"/>
  <c r="X90" i="22"/>
  <c r="X94" i="22" s="1"/>
  <c r="X91" i="21"/>
  <c r="X112" i="21" s="1"/>
  <c r="X48" i="24"/>
  <c r="X69" i="24" s="1"/>
  <c r="X47" i="24"/>
  <c r="X51" i="24" s="1"/>
  <c r="X48" i="23"/>
  <c r="X69" i="23" s="1"/>
  <c r="X47" i="23"/>
  <c r="X51" i="23" s="1"/>
  <c r="X48" i="22"/>
  <c r="X69" i="22" s="1"/>
  <c r="X47" i="22"/>
  <c r="X51" i="22" s="1"/>
  <c r="X5" i="24"/>
  <c r="X26" i="24" s="1"/>
  <c r="X4" i="24"/>
  <c r="X8" i="24" s="1"/>
  <c r="X5" i="23"/>
  <c r="X26" i="23" s="1"/>
  <c r="X4" i="23"/>
  <c r="X8" i="23" s="1"/>
  <c r="X5" i="22"/>
  <c r="X26" i="22" s="1"/>
  <c r="X4" i="22"/>
  <c r="X8" i="22" s="1"/>
  <c r="X133" i="24"/>
  <c r="X137" i="24" s="1"/>
  <c r="X133" i="23"/>
  <c r="X137" i="23" s="1"/>
  <c r="X133" i="22"/>
  <c r="X137" i="22" s="1"/>
  <c r="X133" i="21"/>
  <c r="X137" i="21" s="1"/>
  <c r="X90" i="21"/>
  <c r="X94" i="21" s="1"/>
  <c r="X48" i="21"/>
  <c r="X69" i="21" s="1"/>
  <c r="X47" i="21"/>
  <c r="X51" i="21" s="1"/>
  <c r="X5" i="21"/>
  <c r="X26" i="21" s="1"/>
  <c r="X4" i="21"/>
  <c r="X8" i="21" s="1"/>
  <c r="K152" i="23"/>
  <c r="K156" i="23" s="1"/>
  <c r="K150" i="23"/>
  <c r="I21" i="23"/>
  <c r="K55" i="22"/>
  <c r="J73" i="22"/>
  <c r="J75" i="22" s="1"/>
  <c r="W6" i="21"/>
  <c r="W15" i="21" s="1"/>
  <c r="W20" i="21" s="1"/>
  <c r="W49" i="21"/>
  <c r="W58" i="21" s="1"/>
  <c r="W63" i="21" s="1"/>
  <c r="W49" i="23"/>
  <c r="W58" i="23" s="1"/>
  <c r="W63" i="23" s="1"/>
  <c r="W49" i="24"/>
  <c r="W58" i="24" s="1"/>
  <c r="W63" i="24" s="1"/>
  <c r="W6" i="23"/>
  <c r="W15" i="23" s="1"/>
  <c r="W20" i="23" s="1"/>
  <c r="M141" i="22"/>
  <c r="L159" i="22"/>
  <c r="L161" i="22" s="1"/>
  <c r="W92" i="22"/>
  <c r="W101" i="22" s="1"/>
  <c r="W106" i="22" s="1"/>
  <c r="Y142" i="24"/>
  <c r="Y99" i="24"/>
  <c r="Y56" i="24"/>
  <c r="Y142" i="23"/>
  <c r="Y99" i="23"/>
  <c r="Y13" i="24"/>
  <c r="Y56" i="23"/>
  <c r="Y142" i="22"/>
  <c r="Y13" i="23"/>
  <c r="Y99" i="21"/>
  <c r="Y13" i="22"/>
  <c r="Y56" i="21"/>
  <c r="Y99" i="22"/>
  <c r="Y56" i="22"/>
  <c r="Y142" i="20"/>
  <c r="Y142" i="21"/>
  <c r="Y13" i="21"/>
  <c r="Y56" i="20"/>
  <c r="Y13" i="20"/>
  <c r="Y99" i="20"/>
  <c r="W92" i="21"/>
  <c r="W101" i="21" s="1"/>
  <c r="W106" i="21" s="1"/>
  <c r="W92" i="23"/>
  <c r="W101" i="23" s="1"/>
  <c r="W106" i="23" s="1"/>
  <c r="L21" i="22"/>
  <c r="L22" i="22" s="1"/>
  <c r="Y142" i="5"/>
  <c r="Y142" i="6"/>
  <c r="Y56" i="6"/>
  <c r="Y13" i="6"/>
  <c r="Y99" i="5"/>
  <c r="Y13" i="5"/>
  <c r="Y142" i="4"/>
  <c r="Y99" i="4"/>
  <c r="Y99" i="6"/>
  <c r="Y13" i="4"/>
  <c r="Y142" i="2"/>
  <c r="Y99" i="2"/>
  <c r="Y56" i="5"/>
  <c r="Y56" i="2"/>
  <c r="Y56" i="4"/>
  <c r="AD3" i="1"/>
  <c r="Y13" i="2"/>
  <c r="AE4" i="1"/>
  <c r="Z56" i="38" s="1"/>
  <c r="K160" i="24" l="1"/>
  <c r="K162" i="24" s="1"/>
  <c r="K164" i="24" s="1"/>
  <c r="K165" i="24" s="1"/>
  <c r="K170" i="24" s="1"/>
  <c r="K172" i="24" s="1"/>
  <c r="K108" i="24"/>
  <c r="K116" i="24" s="1"/>
  <c r="K118" i="24" s="1"/>
  <c r="J22" i="24"/>
  <c r="J30" i="24" s="1"/>
  <c r="J31" i="24" s="1"/>
  <c r="J33" i="24" s="1"/>
  <c r="J35" i="24" s="1"/>
  <c r="J36" i="24" s="1"/>
  <c r="J41" i="24" s="1"/>
  <c r="J43" i="24" s="1"/>
  <c r="K108" i="23"/>
  <c r="K116" i="23" s="1"/>
  <c r="K118" i="23" s="1"/>
  <c r="J75" i="6"/>
  <c r="M141" i="24"/>
  <c r="J32" i="21"/>
  <c r="L107" i="24"/>
  <c r="L108" i="24" s="1"/>
  <c r="L116" i="24" s="1"/>
  <c r="L118" i="24" s="1"/>
  <c r="K55" i="23"/>
  <c r="K57" i="23" s="1"/>
  <c r="K62" i="23" s="1"/>
  <c r="K66" i="23" s="1"/>
  <c r="K70" i="23" s="1"/>
  <c r="J65" i="23"/>
  <c r="J73" i="23" s="1"/>
  <c r="J75" i="23" s="1"/>
  <c r="J12" i="23"/>
  <c r="J14" i="23" s="1"/>
  <c r="J19" i="23" s="1"/>
  <c r="J23" i="23" s="1"/>
  <c r="J27" i="23" s="1"/>
  <c r="I22" i="23"/>
  <c r="I30" i="23" s="1"/>
  <c r="I32" i="23" s="1"/>
  <c r="L141" i="23"/>
  <c r="L143" i="23" s="1"/>
  <c r="K151" i="23"/>
  <c r="K159" i="23" s="1"/>
  <c r="K161" i="23" s="1"/>
  <c r="O86" i="3"/>
  <c r="O90" i="3" s="1"/>
  <c r="P30" i="10" s="1"/>
  <c r="I76" i="24"/>
  <c r="I78" i="24" s="1"/>
  <c r="I79" i="24" s="1"/>
  <c r="I84" i="24" s="1"/>
  <c r="I86" i="24" s="1"/>
  <c r="I33" i="24"/>
  <c r="I35" i="24" s="1"/>
  <c r="I36" i="24" s="1"/>
  <c r="I41" i="24" s="1"/>
  <c r="I43" i="24" s="1"/>
  <c r="M87" i="3"/>
  <c r="M91" i="3" s="1"/>
  <c r="N42" i="10" s="1"/>
  <c r="J161" i="20"/>
  <c r="J161" i="6"/>
  <c r="I32" i="38"/>
  <c r="L75" i="38"/>
  <c r="J74" i="22"/>
  <c r="L117" i="22"/>
  <c r="L160" i="22"/>
  <c r="L160" i="24"/>
  <c r="X6" i="24"/>
  <c r="X15" i="24" s="1"/>
  <c r="X20" i="24" s="1"/>
  <c r="J64" i="24"/>
  <c r="K19" i="24"/>
  <c r="K23" i="24" s="1"/>
  <c r="K27" i="24" s="1"/>
  <c r="X92" i="21"/>
  <c r="X101" i="21" s="1"/>
  <c r="X106" i="21" s="1"/>
  <c r="X49" i="24"/>
  <c r="X58" i="24" s="1"/>
  <c r="X63" i="24" s="1"/>
  <c r="X49" i="23"/>
  <c r="X58" i="23" s="1"/>
  <c r="X63" i="23" s="1"/>
  <c r="X6" i="23"/>
  <c r="X15" i="23" s="1"/>
  <c r="X20" i="23" s="1"/>
  <c r="X92" i="22"/>
  <c r="X101" i="22" s="1"/>
  <c r="X106" i="22" s="1"/>
  <c r="Z142" i="38"/>
  <c r="Z13" i="38"/>
  <c r="Z99" i="38"/>
  <c r="X49" i="22"/>
  <c r="X58" i="22" s="1"/>
  <c r="X63" i="22" s="1"/>
  <c r="X6" i="22"/>
  <c r="X15" i="22" s="1"/>
  <c r="X20" i="22" s="1"/>
  <c r="X92" i="23"/>
  <c r="X101" i="23" s="1"/>
  <c r="X106" i="23" s="1"/>
  <c r="Y48" i="24"/>
  <c r="Y69" i="24" s="1"/>
  <c r="Y47" i="24"/>
  <c r="Y51" i="24" s="1"/>
  <c r="Y48" i="23"/>
  <c r="Y69" i="23" s="1"/>
  <c r="Y47" i="23"/>
  <c r="Y51" i="23" s="1"/>
  <c r="Y48" i="22"/>
  <c r="Y69" i="22" s="1"/>
  <c r="Y47" i="22"/>
  <c r="Y51" i="22" s="1"/>
  <c r="Y5" i="24"/>
  <c r="Y26" i="24" s="1"/>
  <c r="Y4" i="24"/>
  <c r="Y8" i="24" s="1"/>
  <c r="Y5" i="23"/>
  <c r="Y26" i="23" s="1"/>
  <c r="Y4" i="23"/>
  <c r="Y8" i="23" s="1"/>
  <c r="Y5" i="22"/>
  <c r="Y26" i="22" s="1"/>
  <c r="Y4" i="22"/>
  <c r="Y8" i="22" s="1"/>
  <c r="Y133" i="24"/>
  <c r="Y137" i="24" s="1"/>
  <c r="Y133" i="23"/>
  <c r="Y137" i="23" s="1"/>
  <c r="Y133" i="22"/>
  <c r="Y137" i="22" s="1"/>
  <c r="Y133" i="21"/>
  <c r="Y137" i="21" s="1"/>
  <c r="Y91" i="24"/>
  <c r="Y112" i="24" s="1"/>
  <c r="Y90" i="24"/>
  <c r="Y94" i="24" s="1"/>
  <c r="Y91" i="23"/>
  <c r="Y112" i="23" s="1"/>
  <c r="Y90" i="23"/>
  <c r="Y94" i="23" s="1"/>
  <c r="Y91" i="22"/>
  <c r="Y112" i="22" s="1"/>
  <c r="Y90" i="22"/>
  <c r="Y94" i="22" s="1"/>
  <c r="Y91" i="21"/>
  <c r="Y112" i="21" s="1"/>
  <c r="Y90" i="21"/>
  <c r="Y94" i="21" s="1"/>
  <c r="Y48" i="21"/>
  <c r="Y69" i="21" s="1"/>
  <c r="Y47" i="21"/>
  <c r="Y51" i="21" s="1"/>
  <c r="Y5" i="21"/>
  <c r="Y26" i="21" s="1"/>
  <c r="Y4" i="21"/>
  <c r="Y8" i="21" s="1"/>
  <c r="K57" i="22"/>
  <c r="K62" i="22" s="1"/>
  <c r="K66" i="22" s="1"/>
  <c r="K70" i="22" s="1"/>
  <c r="M143" i="22"/>
  <c r="M148" i="22" s="1"/>
  <c r="M152" i="22" s="1"/>
  <c r="M156" i="22" s="1"/>
  <c r="X92" i="24"/>
  <c r="X101" i="24" s="1"/>
  <c r="X106" i="24" s="1"/>
  <c r="Z99" i="24"/>
  <c r="Z56" i="24"/>
  <c r="Z142" i="23"/>
  <c r="Z142" i="24"/>
  <c r="Z13" i="24"/>
  <c r="Z56" i="23"/>
  <c r="Z142" i="22"/>
  <c r="Z13" i="23"/>
  <c r="Z13" i="22"/>
  <c r="Z99" i="23"/>
  <c r="Z56" i="21"/>
  <c r="Z99" i="22"/>
  <c r="Z56" i="22"/>
  <c r="Z142" i="21"/>
  <c r="Z13" i="21"/>
  <c r="Z99" i="20"/>
  <c r="Z99" i="21"/>
  <c r="Z13" i="20"/>
  <c r="Z142" i="20"/>
  <c r="Z56" i="20"/>
  <c r="X6" i="21"/>
  <c r="X15" i="21" s="1"/>
  <c r="X20" i="21" s="1"/>
  <c r="X49" i="21"/>
  <c r="X58" i="21" s="1"/>
  <c r="X63" i="21" s="1"/>
  <c r="M107" i="22"/>
  <c r="L107" i="23"/>
  <c r="M12" i="22"/>
  <c r="L30" i="22"/>
  <c r="L32" i="22" s="1"/>
  <c r="Z142" i="6"/>
  <c r="Z56" i="6"/>
  <c r="Z13" i="6"/>
  <c r="Z99" i="5"/>
  <c r="Z99" i="6"/>
  <c r="Z13" i="5"/>
  <c r="Z142" i="5"/>
  <c r="Z142" i="4"/>
  <c r="Z99" i="4"/>
  <c r="Z56" i="5"/>
  <c r="Z56" i="4"/>
  <c r="Z13" i="4"/>
  <c r="Z142" i="2"/>
  <c r="Z99" i="2"/>
  <c r="Z56" i="2"/>
  <c r="AE3" i="1"/>
  <c r="Z13" i="2"/>
  <c r="AF4" i="1"/>
  <c r="AA56" i="38" s="1"/>
  <c r="K117" i="24" l="1"/>
  <c r="K117" i="23"/>
  <c r="K119" i="23" s="1"/>
  <c r="K121" i="23" s="1"/>
  <c r="K122" i="23" s="1"/>
  <c r="K127" i="23" s="1"/>
  <c r="K129" i="23" s="1"/>
  <c r="J21" i="23"/>
  <c r="J22" i="23" s="1"/>
  <c r="J30" i="23" s="1"/>
  <c r="J32" i="23" s="1"/>
  <c r="M98" i="24"/>
  <c r="M100" i="24" s="1"/>
  <c r="M105" i="24" s="1"/>
  <c r="M109" i="24" s="1"/>
  <c r="M113" i="24" s="1"/>
  <c r="M143" i="24"/>
  <c r="M148" i="24" s="1"/>
  <c r="M152" i="24" s="1"/>
  <c r="M156" i="24" s="1"/>
  <c r="I32" i="2"/>
  <c r="M98" i="23"/>
  <c r="M100" i="23" s="1"/>
  <c r="M105" i="23" s="1"/>
  <c r="M109" i="23" s="1"/>
  <c r="M113" i="23" s="1"/>
  <c r="L108" i="23"/>
  <c r="L116" i="23" s="1"/>
  <c r="L118" i="23" s="1"/>
  <c r="K55" i="24"/>
  <c r="K57" i="24" s="1"/>
  <c r="K62" i="24" s="1"/>
  <c r="K66" i="24" s="1"/>
  <c r="K70" i="24" s="1"/>
  <c r="J65" i="24"/>
  <c r="J73" i="24" s="1"/>
  <c r="J75" i="24" s="1"/>
  <c r="N98" i="22"/>
  <c r="N100" i="22" s="1"/>
  <c r="N105" i="22" s="1"/>
  <c r="N109" i="22" s="1"/>
  <c r="N113" i="22" s="1"/>
  <c r="M108" i="22"/>
  <c r="M116" i="22" s="1"/>
  <c r="M118" i="22" s="1"/>
  <c r="L162" i="24"/>
  <c r="L164" i="24" s="1"/>
  <c r="L165" i="24" s="1"/>
  <c r="L170" i="24" s="1"/>
  <c r="L172" i="24" s="1"/>
  <c r="N95" i="3"/>
  <c r="N97" i="3" s="1"/>
  <c r="N101" i="3" s="1"/>
  <c r="O43" i="10" s="1"/>
  <c r="K119" i="24"/>
  <c r="K121" i="24" s="1"/>
  <c r="K122" i="24" s="1"/>
  <c r="K127" i="24" s="1"/>
  <c r="K129" i="24" s="1"/>
  <c r="P96" i="3" s="1"/>
  <c r="P100" i="3" s="1"/>
  <c r="Q31" i="10" s="1"/>
  <c r="L162" i="22"/>
  <c r="L164" i="22" s="1"/>
  <c r="L165" i="22" s="1"/>
  <c r="L170" i="22" s="1"/>
  <c r="L172" i="22" s="1"/>
  <c r="L119" i="22"/>
  <c r="L121" i="22" s="1"/>
  <c r="L122" i="22" s="1"/>
  <c r="L127" i="22" s="1"/>
  <c r="L129" i="22" s="1"/>
  <c r="J76" i="22"/>
  <c r="J78" i="22" s="1"/>
  <c r="J79" i="22" s="1"/>
  <c r="J84" i="22" s="1"/>
  <c r="J86" i="22" s="1"/>
  <c r="O75" i="3" s="1"/>
  <c r="K118" i="6"/>
  <c r="L31" i="22"/>
  <c r="I31" i="23"/>
  <c r="J74" i="23"/>
  <c r="K160" i="23"/>
  <c r="L117" i="24"/>
  <c r="K21" i="24"/>
  <c r="Y92" i="22"/>
  <c r="Y101" i="22" s="1"/>
  <c r="Y106" i="22" s="1"/>
  <c r="Y92" i="21"/>
  <c r="Y101" i="21" s="1"/>
  <c r="Y106" i="21" s="1"/>
  <c r="Y6" i="22"/>
  <c r="Y15" i="22" s="1"/>
  <c r="Y20" i="22" s="1"/>
  <c r="Y6" i="21"/>
  <c r="Y15" i="21" s="1"/>
  <c r="Y20" i="21" s="1"/>
  <c r="Y49" i="22"/>
  <c r="Y58" i="22" s="1"/>
  <c r="Y63" i="22" s="1"/>
  <c r="AA142" i="38"/>
  <c r="AA99" i="38"/>
  <c r="AA13" i="38"/>
  <c r="K64" i="23"/>
  <c r="Z48" i="24"/>
  <c r="Z69" i="24" s="1"/>
  <c r="Z47" i="24"/>
  <c r="Z51" i="24" s="1"/>
  <c r="Z48" i="23"/>
  <c r="Z69" i="23" s="1"/>
  <c r="Z47" i="23"/>
  <c r="Z51" i="23" s="1"/>
  <c r="Z48" i="22"/>
  <c r="Z69" i="22" s="1"/>
  <c r="Z47" i="22"/>
  <c r="Z51" i="22" s="1"/>
  <c r="Z5" i="24"/>
  <c r="Z26" i="24" s="1"/>
  <c r="Z4" i="24"/>
  <c r="Z8" i="24" s="1"/>
  <c r="Z5" i="23"/>
  <c r="Z26" i="23" s="1"/>
  <c r="Z4" i="23"/>
  <c r="Z8" i="23" s="1"/>
  <c r="Z5" i="22"/>
  <c r="Z26" i="22" s="1"/>
  <c r="Z4" i="22"/>
  <c r="Z8" i="22" s="1"/>
  <c r="Z133" i="24"/>
  <c r="Z137" i="24" s="1"/>
  <c r="Z133" i="23"/>
  <c r="Z137" i="23" s="1"/>
  <c r="Z133" i="22"/>
  <c r="Z137" i="22" s="1"/>
  <c r="Z133" i="21"/>
  <c r="Z137" i="21" s="1"/>
  <c r="Z91" i="24"/>
  <c r="Z112" i="24" s="1"/>
  <c r="Z90" i="24"/>
  <c r="Z94" i="24" s="1"/>
  <c r="Z91" i="23"/>
  <c r="Z112" i="23" s="1"/>
  <c r="Z90" i="23"/>
  <c r="Z94" i="23" s="1"/>
  <c r="Z91" i="22"/>
  <c r="Z112" i="22" s="1"/>
  <c r="Z90" i="22"/>
  <c r="Z94" i="22" s="1"/>
  <c r="Z91" i="21"/>
  <c r="Z112" i="21" s="1"/>
  <c r="Z90" i="21"/>
  <c r="Z94" i="21" s="1"/>
  <c r="Z48" i="21"/>
  <c r="Z69" i="21" s="1"/>
  <c r="Z47" i="21"/>
  <c r="Z51" i="21" s="1"/>
  <c r="Z5" i="21"/>
  <c r="Z26" i="21" s="1"/>
  <c r="Z4" i="21"/>
  <c r="Z8" i="21" s="1"/>
  <c r="L148" i="23"/>
  <c r="L152" i="23" s="1"/>
  <c r="L156" i="23" s="1"/>
  <c r="M150" i="22"/>
  <c r="K64" i="22"/>
  <c r="K65" i="22" s="1"/>
  <c r="AA99" i="24"/>
  <c r="AA56" i="24"/>
  <c r="AA142" i="23"/>
  <c r="AA99" i="23"/>
  <c r="AA13" i="24"/>
  <c r="AA142" i="24"/>
  <c r="AA56" i="23"/>
  <c r="AA142" i="22"/>
  <c r="AA13" i="23"/>
  <c r="AA56" i="21"/>
  <c r="AA99" i="22"/>
  <c r="AA56" i="22"/>
  <c r="AA142" i="21"/>
  <c r="AA13" i="21"/>
  <c r="AA99" i="20"/>
  <c r="AA99" i="21"/>
  <c r="AA13" i="22"/>
  <c r="AA13" i="20"/>
  <c r="AA142" i="20"/>
  <c r="AA56" i="20"/>
  <c r="Y92" i="24"/>
  <c r="Y101" i="24" s="1"/>
  <c r="Y106" i="24" s="1"/>
  <c r="Y6" i="24"/>
  <c r="Y15" i="24" s="1"/>
  <c r="Y20" i="24" s="1"/>
  <c r="Y6" i="23"/>
  <c r="Y15" i="23" s="1"/>
  <c r="Y20" i="23" s="1"/>
  <c r="Y49" i="21"/>
  <c r="Y58" i="21" s="1"/>
  <c r="Y63" i="21" s="1"/>
  <c r="Y92" i="23"/>
  <c r="Y101" i="23" s="1"/>
  <c r="Y106" i="23" s="1"/>
  <c r="Y49" i="23"/>
  <c r="Y58" i="23" s="1"/>
  <c r="Y63" i="23" s="1"/>
  <c r="Y49" i="24"/>
  <c r="Y58" i="24" s="1"/>
  <c r="Y63" i="24" s="1"/>
  <c r="M14" i="22"/>
  <c r="AA142" i="6"/>
  <c r="AA56" i="6"/>
  <c r="AA13" i="6"/>
  <c r="AA99" i="5"/>
  <c r="AA99" i="6"/>
  <c r="AA142" i="5"/>
  <c r="AA142" i="4"/>
  <c r="AA99" i="4"/>
  <c r="AA56" i="5"/>
  <c r="AA56" i="4"/>
  <c r="AA13" i="5"/>
  <c r="AA13" i="4"/>
  <c r="AA142" i="2"/>
  <c r="AA99" i="2"/>
  <c r="AA56" i="2"/>
  <c r="AA13" i="2"/>
  <c r="AF3" i="1"/>
  <c r="AG4" i="1"/>
  <c r="AB56" i="38" s="1"/>
  <c r="K12" i="23" l="1"/>
  <c r="K14" i="23" s="1"/>
  <c r="K19" i="23" s="1"/>
  <c r="K23" i="23" s="1"/>
  <c r="K27" i="23" s="1"/>
  <c r="M150" i="24"/>
  <c r="L55" i="23"/>
  <c r="L57" i="23" s="1"/>
  <c r="L62" i="23" s="1"/>
  <c r="L66" i="23" s="1"/>
  <c r="L70" i="23" s="1"/>
  <c r="K65" i="23"/>
  <c r="K73" i="23" s="1"/>
  <c r="K75" i="23" s="1"/>
  <c r="N141" i="22"/>
  <c r="N143" i="22" s="1"/>
  <c r="M151" i="22"/>
  <c r="M159" i="22" s="1"/>
  <c r="M161" i="22" s="1"/>
  <c r="L12" i="24"/>
  <c r="L14" i="24" s="1"/>
  <c r="L19" i="24" s="1"/>
  <c r="L23" i="24" s="1"/>
  <c r="L27" i="24" s="1"/>
  <c r="K22" i="24"/>
  <c r="K30" i="24" s="1"/>
  <c r="N99" i="3"/>
  <c r="O19" i="10" s="1"/>
  <c r="L119" i="24"/>
  <c r="L121" i="24" s="1"/>
  <c r="L122" i="24" s="1"/>
  <c r="L127" i="24" s="1"/>
  <c r="L129" i="24" s="1"/>
  <c r="Q96" i="3" s="1"/>
  <c r="Q100" i="3" s="1"/>
  <c r="R31" i="10" s="1"/>
  <c r="K162" i="23"/>
  <c r="K164" i="23" s="1"/>
  <c r="K165" i="23" s="1"/>
  <c r="K170" i="23" s="1"/>
  <c r="K172" i="23" s="1"/>
  <c r="P86" i="3" s="1"/>
  <c r="P90" i="3" s="1"/>
  <c r="Q30" i="10" s="1"/>
  <c r="J76" i="23"/>
  <c r="J78" i="23" s="1"/>
  <c r="J79" i="23" s="1"/>
  <c r="J84" i="23" s="1"/>
  <c r="J86" i="23" s="1"/>
  <c r="I33" i="23"/>
  <c r="I35" i="23" s="1"/>
  <c r="I36" i="23" s="1"/>
  <c r="I41" i="23" s="1"/>
  <c r="I43" i="23" s="1"/>
  <c r="N85" i="3" s="1"/>
  <c r="Q76" i="3"/>
  <c r="Q80" i="3" s="1"/>
  <c r="R29" i="10" s="1"/>
  <c r="O79" i="3"/>
  <c r="P17" i="10" s="1"/>
  <c r="O77" i="3"/>
  <c r="O81" i="3" s="1"/>
  <c r="P41" i="10" s="1"/>
  <c r="L33" i="22"/>
  <c r="L35" i="22" s="1"/>
  <c r="L36" i="22" s="1"/>
  <c r="L41" i="22" s="1"/>
  <c r="L43" i="22" s="1"/>
  <c r="J118" i="38"/>
  <c r="J31" i="23"/>
  <c r="L117" i="23"/>
  <c r="M117" i="22"/>
  <c r="J74" i="24"/>
  <c r="K64" i="24"/>
  <c r="Z92" i="22"/>
  <c r="Z101" i="22" s="1"/>
  <c r="Z106" i="22" s="1"/>
  <c r="Z49" i="24"/>
  <c r="Z58" i="24" s="1"/>
  <c r="Z63" i="24" s="1"/>
  <c r="Z6" i="24"/>
  <c r="Z15" i="24" s="1"/>
  <c r="Z20" i="24" s="1"/>
  <c r="AB142" i="38"/>
  <c r="AB13" i="38"/>
  <c r="AB99" i="38"/>
  <c r="Z92" i="21"/>
  <c r="Z101" i="21" s="1"/>
  <c r="Z106" i="21" s="1"/>
  <c r="Z49" i="23"/>
  <c r="Z58" i="23" s="1"/>
  <c r="Z63" i="23" s="1"/>
  <c r="AA5" i="24"/>
  <c r="AA26" i="24" s="1"/>
  <c r="AA4" i="24"/>
  <c r="AA8" i="24" s="1"/>
  <c r="AA5" i="23"/>
  <c r="AA26" i="23" s="1"/>
  <c r="AA4" i="23"/>
  <c r="AA8" i="23" s="1"/>
  <c r="AA5" i="22"/>
  <c r="AA26" i="22" s="1"/>
  <c r="AA4" i="22"/>
  <c r="AA8" i="22" s="1"/>
  <c r="AA133" i="24"/>
  <c r="AA137" i="24" s="1"/>
  <c r="AA133" i="23"/>
  <c r="AA137" i="23" s="1"/>
  <c r="AA133" i="22"/>
  <c r="AA137" i="22" s="1"/>
  <c r="AA133" i="21"/>
  <c r="AA137" i="21" s="1"/>
  <c r="AA91" i="24"/>
  <c r="AA112" i="24" s="1"/>
  <c r="AA90" i="24"/>
  <c r="AA94" i="24" s="1"/>
  <c r="AA91" i="23"/>
  <c r="AA112" i="23" s="1"/>
  <c r="AA90" i="23"/>
  <c r="AA94" i="23" s="1"/>
  <c r="AA91" i="22"/>
  <c r="AA112" i="22" s="1"/>
  <c r="AA90" i="22"/>
  <c r="AA94" i="22" s="1"/>
  <c r="AA91" i="21"/>
  <c r="AA112" i="21" s="1"/>
  <c r="AA48" i="24"/>
  <c r="AA69" i="24" s="1"/>
  <c r="AA47" i="24"/>
  <c r="AA51" i="24" s="1"/>
  <c r="AA48" i="23"/>
  <c r="AA69" i="23" s="1"/>
  <c r="AA47" i="23"/>
  <c r="AA51" i="23" s="1"/>
  <c r="AA48" i="22"/>
  <c r="AA69" i="22" s="1"/>
  <c r="AA47" i="22"/>
  <c r="AA51" i="22" s="1"/>
  <c r="AA90" i="21"/>
  <c r="AA94" i="21" s="1"/>
  <c r="AA48" i="21"/>
  <c r="AA69" i="21" s="1"/>
  <c r="AA47" i="21"/>
  <c r="AA51" i="21" s="1"/>
  <c r="AA5" i="21"/>
  <c r="AA26" i="21" s="1"/>
  <c r="AA4" i="21"/>
  <c r="AA8" i="21" s="1"/>
  <c r="M107" i="24"/>
  <c r="L150" i="23"/>
  <c r="L151" i="23" s="1"/>
  <c r="N107" i="22"/>
  <c r="L55" i="22"/>
  <c r="K73" i="22"/>
  <c r="K75" i="22" s="1"/>
  <c r="AB99" i="24"/>
  <c r="AB56" i="24"/>
  <c r="AB142" i="23"/>
  <c r="AB99" i="23"/>
  <c r="AB13" i="24"/>
  <c r="AB142" i="24"/>
  <c r="AB56" i="23"/>
  <c r="AB142" i="22"/>
  <c r="AB13" i="23"/>
  <c r="AB99" i="22"/>
  <c r="AB56" i="22"/>
  <c r="AB142" i="21"/>
  <c r="AB99" i="21"/>
  <c r="AB13" i="21"/>
  <c r="AB13" i="22"/>
  <c r="AB56" i="20"/>
  <c r="AB13" i="20"/>
  <c r="AB142" i="20"/>
  <c r="AB56" i="21"/>
  <c r="AB99" i="20"/>
  <c r="Z6" i="21"/>
  <c r="Z15" i="21" s="1"/>
  <c r="Z20" i="21" s="1"/>
  <c r="Z6" i="23"/>
  <c r="Z15" i="23" s="1"/>
  <c r="Z20" i="23" s="1"/>
  <c r="Z49" i="21"/>
  <c r="Z58" i="21" s="1"/>
  <c r="Z63" i="21" s="1"/>
  <c r="Z49" i="22"/>
  <c r="Z58" i="22" s="1"/>
  <c r="Z63" i="22" s="1"/>
  <c r="Z92" i="24"/>
  <c r="Z101" i="24" s="1"/>
  <c r="Z106" i="24" s="1"/>
  <c r="Z6" i="22"/>
  <c r="Z15" i="22" s="1"/>
  <c r="Z20" i="22" s="1"/>
  <c r="Z92" i="23"/>
  <c r="Z101" i="23" s="1"/>
  <c r="Z106" i="23" s="1"/>
  <c r="M107" i="23"/>
  <c r="M19" i="22"/>
  <c r="AB142" i="6"/>
  <c r="AB56" i="6"/>
  <c r="AB13" i="6"/>
  <c r="AB99" i="5"/>
  <c r="AB99" i="6"/>
  <c r="AB142" i="5"/>
  <c r="AB56" i="5"/>
  <c r="AB13" i="5"/>
  <c r="AB142" i="4"/>
  <c r="AB142" i="2"/>
  <c r="AB99" i="2"/>
  <c r="AB56" i="2"/>
  <c r="AB56" i="4"/>
  <c r="AB99" i="4"/>
  <c r="AB13" i="4"/>
  <c r="AB13" i="2"/>
  <c r="AH4" i="1"/>
  <c r="AC56" i="38" s="1"/>
  <c r="AG3" i="1"/>
  <c r="K21" i="23" l="1"/>
  <c r="K22" i="23" s="1"/>
  <c r="K30" i="23" s="1"/>
  <c r="K32" i="23" s="1"/>
  <c r="K75" i="6"/>
  <c r="L64" i="23"/>
  <c r="L65" i="23" s="1"/>
  <c r="L73" i="23" s="1"/>
  <c r="L75" i="23" s="1"/>
  <c r="N141" i="24"/>
  <c r="M151" i="24"/>
  <c r="M159" i="24" s="1"/>
  <c r="N148" i="22"/>
  <c r="N152" i="22" s="1"/>
  <c r="N156" i="22" s="1"/>
  <c r="N98" i="23"/>
  <c r="N100" i="23" s="1"/>
  <c r="M108" i="23"/>
  <c r="M116" i="23" s="1"/>
  <c r="M118" i="23" s="1"/>
  <c r="L55" i="24"/>
  <c r="L57" i="24" s="1"/>
  <c r="L62" i="24" s="1"/>
  <c r="L66" i="24" s="1"/>
  <c r="L70" i="24" s="1"/>
  <c r="K65" i="24"/>
  <c r="K73" i="24" s="1"/>
  <c r="K75" i="24" s="1"/>
  <c r="M55" i="23"/>
  <c r="M57" i="23" s="1"/>
  <c r="M62" i="23" s="1"/>
  <c r="M66" i="23" s="1"/>
  <c r="M70" i="23" s="1"/>
  <c r="N98" i="24"/>
  <c r="N100" i="24" s="1"/>
  <c r="M108" i="24"/>
  <c r="M116" i="24" s="1"/>
  <c r="M118" i="24" s="1"/>
  <c r="O98" i="22"/>
  <c r="O100" i="22" s="1"/>
  <c r="N108" i="22"/>
  <c r="N116" i="22" s="1"/>
  <c r="N118" i="22" s="1"/>
  <c r="J76" i="24"/>
  <c r="J78" i="24" s="1"/>
  <c r="J79" i="24" s="1"/>
  <c r="J84" i="24" s="1"/>
  <c r="J86" i="24" s="1"/>
  <c r="O95" i="3" s="1"/>
  <c r="O99" i="3" s="1"/>
  <c r="P19" i="10" s="1"/>
  <c r="K31" i="24"/>
  <c r="K32" i="24"/>
  <c r="L119" i="23"/>
  <c r="L121" i="23" s="1"/>
  <c r="L122" i="23" s="1"/>
  <c r="L127" i="23" s="1"/>
  <c r="L129" i="23" s="1"/>
  <c r="N89" i="3"/>
  <c r="O18" i="10" s="1"/>
  <c r="N87" i="3"/>
  <c r="N91" i="3" s="1"/>
  <c r="O42" i="10" s="1"/>
  <c r="J33" i="23"/>
  <c r="J35" i="23" s="1"/>
  <c r="J36" i="23" s="1"/>
  <c r="J41" i="23" s="1"/>
  <c r="J43" i="23" s="1"/>
  <c r="O85" i="3" s="1"/>
  <c r="M119" i="22"/>
  <c r="M121" i="22" s="1"/>
  <c r="M122" i="22" s="1"/>
  <c r="M127" i="22" s="1"/>
  <c r="M129" i="22" s="1"/>
  <c r="L118" i="20"/>
  <c r="K118" i="38"/>
  <c r="J32" i="38"/>
  <c r="M75" i="38"/>
  <c r="M160" i="22"/>
  <c r="K74" i="23"/>
  <c r="K74" i="22"/>
  <c r="AA6" i="21"/>
  <c r="AA15" i="21" s="1"/>
  <c r="AA20" i="21" s="1"/>
  <c r="AA92" i="22"/>
  <c r="AA101" i="22" s="1"/>
  <c r="AA106" i="22" s="1"/>
  <c r="AA6" i="23"/>
  <c r="AA15" i="23" s="1"/>
  <c r="AA20" i="23" s="1"/>
  <c r="AA92" i="21"/>
  <c r="AA101" i="21" s="1"/>
  <c r="AA106" i="21" s="1"/>
  <c r="AA6" i="22"/>
  <c r="AA15" i="22" s="1"/>
  <c r="AA20" i="22" s="1"/>
  <c r="AA49" i="24"/>
  <c r="AA58" i="24" s="1"/>
  <c r="AA63" i="24" s="1"/>
  <c r="AA92" i="24"/>
  <c r="AA101" i="24" s="1"/>
  <c r="AA106" i="24" s="1"/>
  <c r="AA92" i="23"/>
  <c r="AA101" i="23" s="1"/>
  <c r="AA106" i="23" s="1"/>
  <c r="AA6" i="24"/>
  <c r="AA15" i="24" s="1"/>
  <c r="AA20" i="24" s="1"/>
  <c r="AC13" i="38"/>
  <c r="AC99" i="38"/>
  <c r="AC142" i="38"/>
  <c r="AB5" i="24"/>
  <c r="AB26" i="24" s="1"/>
  <c r="AB4" i="24"/>
  <c r="AB8" i="24" s="1"/>
  <c r="AB5" i="23"/>
  <c r="AB26" i="23" s="1"/>
  <c r="AB4" i="23"/>
  <c r="AB8" i="23" s="1"/>
  <c r="AB5" i="22"/>
  <c r="AB26" i="22" s="1"/>
  <c r="AB4" i="22"/>
  <c r="AB8" i="22" s="1"/>
  <c r="AB133" i="24"/>
  <c r="AB137" i="24" s="1"/>
  <c r="AB133" i="23"/>
  <c r="AB137" i="23" s="1"/>
  <c r="AB133" i="22"/>
  <c r="AB137" i="22" s="1"/>
  <c r="AB133" i="21"/>
  <c r="AB137" i="21" s="1"/>
  <c r="AB91" i="24"/>
  <c r="AB112" i="24" s="1"/>
  <c r="AB90" i="24"/>
  <c r="AB94" i="24" s="1"/>
  <c r="AB91" i="23"/>
  <c r="AB112" i="23" s="1"/>
  <c r="AB90" i="23"/>
  <c r="AB94" i="23" s="1"/>
  <c r="AB91" i="22"/>
  <c r="AB112" i="22" s="1"/>
  <c r="AB90" i="22"/>
  <c r="AB94" i="22" s="1"/>
  <c r="AB91" i="21"/>
  <c r="AB112" i="21" s="1"/>
  <c r="AB48" i="24"/>
  <c r="AB69" i="24" s="1"/>
  <c r="AB47" i="24"/>
  <c r="AB51" i="24" s="1"/>
  <c r="AB48" i="23"/>
  <c r="AB69" i="23" s="1"/>
  <c r="AB47" i="23"/>
  <c r="AB51" i="23" s="1"/>
  <c r="AB48" i="22"/>
  <c r="AB69" i="22" s="1"/>
  <c r="AB47" i="22"/>
  <c r="AB51" i="22" s="1"/>
  <c r="AB48" i="21"/>
  <c r="AB69" i="21" s="1"/>
  <c r="AB47" i="21"/>
  <c r="AB51" i="21" s="1"/>
  <c r="AB5" i="21"/>
  <c r="AB26" i="21" s="1"/>
  <c r="AB4" i="21"/>
  <c r="AB8" i="21" s="1"/>
  <c r="AB90" i="21"/>
  <c r="AB94" i="21" s="1"/>
  <c r="L21" i="24"/>
  <c r="M141" i="23"/>
  <c r="L159" i="23"/>
  <c r="L161" i="23" s="1"/>
  <c r="L57" i="22"/>
  <c r="L62" i="22" s="1"/>
  <c r="L66" i="22" s="1"/>
  <c r="L70" i="22" s="1"/>
  <c r="AA49" i="22"/>
  <c r="AA58" i="22" s="1"/>
  <c r="AA63" i="22" s="1"/>
  <c r="AC56" i="24"/>
  <c r="AC142" i="23"/>
  <c r="AC99" i="23"/>
  <c r="AC13" i="24"/>
  <c r="AC142" i="24"/>
  <c r="AC99" i="24"/>
  <c r="AC56" i="23"/>
  <c r="AC13" i="23"/>
  <c r="AC56" i="22"/>
  <c r="AC56" i="21"/>
  <c r="AC99" i="22"/>
  <c r="AC142" i="21"/>
  <c r="AC99" i="21"/>
  <c r="AC13" i="22"/>
  <c r="AC142" i="22"/>
  <c r="AC142" i="20"/>
  <c r="AC13" i="20"/>
  <c r="AC13" i="21"/>
  <c r="AC56" i="20"/>
  <c r="AC99" i="20"/>
  <c r="AA49" i="21"/>
  <c r="AA58" i="21" s="1"/>
  <c r="AA63" i="21" s="1"/>
  <c r="AA49" i="23"/>
  <c r="AA58" i="23" s="1"/>
  <c r="AA63" i="23" s="1"/>
  <c r="M23" i="22"/>
  <c r="M27" i="22" s="1"/>
  <c r="M21" i="22"/>
  <c r="M22" i="22" s="1"/>
  <c r="AC13" i="6"/>
  <c r="AC99" i="5"/>
  <c r="AC99" i="6"/>
  <c r="AC142" i="5"/>
  <c r="AC142" i="6"/>
  <c r="AC56" i="5"/>
  <c r="AC56" i="6"/>
  <c r="AC142" i="4"/>
  <c r="AC99" i="4"/>
  <c r="AC13" i="5"/>
  <c r="AC99" i="2"/>
  <c r="AC56" i="4"/>
  <c r="AC13" i="4"/>
  <c r="AC142" i="2"/>
  <c r="AC56" i="2"/>
  <c r="AC13" i="2"/>
  <c r="AH3" i="1"/>
  <c r="K31" i="23" l="1"/>
  <c r="K33" i="23" s="1"/>
  <c r="K35" i="23" s="1"/>
  <c r="K36" i="23" s="1"/>
  <c r="K41" i="23" s="1"/>
  <c r="K43" i="23" s="1"/>
  <c r="L12" i="23"/>
  <c r="L14" i="23" s="1"/>
  <c r="N150" i="22"/>
  <c r="N151" i="22" s="1"/>
  <c r="N159" i="22" s="1"/>
  <c r="N161" i="22" s="1"/>
  <c r="M64" i="23"/>
  <c r="N55" i="23" s="1"/>
  <c r="M161" i="24"/>
  <c r="M160" i="24"/>
  <c r="N143" i="24"/>
  <c r="N148" i="24" s="1"/>
  <c r="N152" i="24" s="1"/>
  <c r="N156" i="24" s="1"/>
  <c r="L64" i="24"/>
  <c r="M55" i="24" s="1"/>
  <c r="M57" i="24" s="1"/>
  <c r="M62" i="24" s="1"/>
  <c r="M66" i="24" s="1"/>
  <c r="M70" i="24" s="1"/>
  <c r="O105" i="22"/>
  <c r="O109" i="22" s="1"/>
  <c r="O113" i="22" s="1"/>
  <c r="L161" i="4"/>
  <c r="M12" i="24"/>
  <c r="M14" i="24" s="1"/>
  <c r="L22" i="24"/>
  <c r="L30" i="24" s="1"/>
  <c r="O97" i="3"/>
  <c r="O101" i="3" s="1"/>
  <c r="P43" i="10" s="1"/>
  <c r="K33" i="24"/>
  <c r="K35" i="24" s="1"/>
  <c r="K36" i="24" s="1"/>
  <c r="K41" i="24" s="1"/>
  <c r="K43" i="24" s="1"/>
  <c r="O89" i="3"/>
  <c r="P18" i="10" s="1"/>
  <c r="O87" i="3"/>
  <c r="O91" i="3" s="1"/>
  <c r="P42" i="10" s="1"/>
  <c r="K76" i="23"/>
  <c r="K78" i="23" s="1"/>
  <c r="K79" i="23" s="1"/>
  <c r="K84" i="23" s="1"/>
  <c r="K86" i="23" s="1"/>
  <c r="M162" i="22"/>
  <c r="M164" i="22" s="1"/>
  <c r="M165" i="22" s="1"/>
  <c r="M170" i="22" s="1"/>
  <c r="M172" i="22" s="1"/>
  <c r="R76" i="3" s="1"/>
  <c r="R80" i="3" s="1"/>
  <c r="S29" i="10" s="1"/>
  <c r="K76" i="22"/>
  <c r="K78" i="22" s="1"/>
  <c r="K79" i="22" s="1"/>
  <c r="K84" i="22" s="1"/>
  <c r="K86" i="22" s="1"/>
  <c r="P75" i="3" s="1"/>
  <c r="L118" i="6"/>
  <c r="K32" i="38"/>
  <c r="L160" i="23"/>
  <c r="L74" i="23"/>
  <c r="N117" i="22"/>
  <c r="M117" i="23"/>
  <c r="K74" i="24"/>
  <c r="M117" i="24"/>
  <c r="AB6" i="21"/>
  <c r="AB15" i="21" s="1"/>
  <c r="AB20" i="21" s="1"/>
  <c r="AB49" i="23"/>
  <c r="AB58" i="23" s="1"/>
  <c r="AB63" i="23" s="1"/>
  <c r="AB49" i="24"/>
  <c r="AB58" i="24" s="1"/>
  <c r="AB63" i="24" s="1"/>
  <c r="AB6" i="24"/>
  <c r="AB15" i="24" s="1"/>
  <c r="AB20" i="24" s="1"/>
  <c r="AB6" i="23"/>
  <c r="AB15" i="23" s="1"/>
  <c r="AB20" i="23" s="1"/>
  <c r="AB92" i="22"/>
  <c r="AB101" i="22" s="1"/>
  <c r="AB106" i="22" s="1"/>
  <c r="AB49" i="22"/>
  <c r="AB58" i="22" s="1"/>
  <c r="AB63" i="22" s="1"/>
  <c r="AB92" i="24"/>
  <c r="AB101" i="24" s="1"/>
  <c r="AB106" i="24" s="1"/>
  <c r="AB6" i="22"/>
  <c r="AB15" i="22" s="1"/>
  <c r="AB20" i="22" s="1"/>
  <c r="AB49" i="21"/>
  <c r="AB58" i="21" s="1"/>
  <c r="AB63" i="21" s="1"/>
  <c r="AC133" i="24"/>
  <c r="AC137" i="24" s="1"/>
  <c r="AC133" i="23"/>
  <c r="AC137" i="23" s="1"/>
  <c r="AC133" i="22"/>
  <c r="AC137" i="22" s="1"/>
  <c r="AC133" i="21"/>
  <c r="AC137" i="21" s="1"/>
  <c r="AC91" i="24"/>
  <c r="AC112" i="24" s="1"/>
  <c r="AC90" i="24"/>
  <c r="AC94" i="24" s="1"/>
  <c r="AC91" i="23"/>
  <c r="AC112" i="23" s="1"/>
  <c r="AC90" i="23"/>
  <c r="AC94" i="23" s="1"/>
  <c r="AC91" i="22"/>
  <c r="AC112" i="22" s="1"/>
  <c r="AC90" i="22"/>
  <c r="AC94" i="22" s="1"/>
  <c r="AC91" i="21"/>
  <c r="AC112" i="21" s="1"/>
  <c r="AC48" i="24"/>
  <c r="AC69" i="24" s="1"/>
  <c r="AC47" i="24"/>
  <c r="AC51" i="24" s="1"/>
  <c r="AC48" i="23"/>
  <c r="AC69" i="23" s="1"/>
  <c r="AC47" i="23"/>
  <c r="AC51" i="23" s="1"/>
  <c r="AC48" i="22"/>
  <c r="AC69" i="22" s="1"/>
  <c r="AC47" i="22"/>
  <c r="AC51" i="22" s="1"/>
  <c r="AC5" i="24"/>
  <c r="AC26" i="24" s="1"/>
  <c r="AC4" i="24"/>
  <c r="AC8" i="24" s="1"/>
  <c r="AC5" i="23"/>
  <c r="AC26" i="23" s="1"/>
  <c r="AC4" i="23"/>
  <c r="AC8" i="23" s="1"/>
  <c r="AC5" i="22"/>
  <c r="AC26" i="22" s="1"/>
  <c r="AC4" i="22"/>
  <c r="AC8" i="22" s="1"/>
  <c r="AC48" i="21"/>
  <c r="AC69" i="21" s="1"/>
  <c r="AC47" i="21"/>
  <c r="AC51" i="21" s="1"/>
  <c r="AC5" i="21"/>
  <c r="AC26" i="21" s="1"/>
  <c r="AC4" i="21"/>
  <c r="AC8" i="21" s="1"/>
  <c r="AC90" i="21"/>
  <c r="AC94" i="21" s="1"/>
  <c r="N105" i="24"/>
  <c r="M143" i="23"/>
  <c r="M148" i="23" s="1"/>
  <c r="M152" i="23" s="1"/>
  <c r="M156" i="23" s="1"/>
  <c r="L64" i="22"/>
  <c r="L65" i="22" s="1"/>
  <c r="AB92" i="21"/>
  <c r="AB101" i="21" s="1"/>
  <c r="AB106" i="21" s="1"/>
  <c r="AB92" i="23"/>
  <c r="AB101" i="23" s="1"/>
  <c r="AB106" i="23" s="1"/>
  <c r="N105" i="23"/>
  <c r="N109" i="23" s="1"/>
  <c r="N113" i="23" s="1"/>
  <c r="N12" i="22"/>
  <c r="M30" i="22"/>
  <c r="M32" i="22" s="1"/>
  <c r="L19" i="23" l="1"/>
  <c r="L23" i="23" s="1"/>
  <c r="L27" i="23" s="1"/>
  <c r="O141" i="22"/>
  <c r="O143" i="22" s="1"/>
  <c r="M65" i="23"/>
  <c r="M73" i="23" s="1"/>
  <c r="M75" i="23" s="1"/>
  <c r="L75" i="6"/>
  <c r="N32" i="6"/>
  <c r="M75" i="6"/>
  <c r="N150" i="24"/>
  <c r="O141" i="24" s="1"/>
  <c r="N57" i="23"/>
  <c r="N62" i="23" s="1"/>
  <c r="N66" i="23" s="1"/>
  <c r="N70" i="23" s="1"/>
  <c r="O107" i="22"/>
  <c r="O108" i="22" s="1"/>
  <c r="O116" i="22" s="1"/>
  <c r="L65" i="24"/>
  <c r="L73" i="24" s="1"/>
  <c r="L75" i="24" s="1"/>
  <c r="M162" i="24"/>
  <c r="M164" i="24" s="1"/>
  <c r="M165" i="24" s="1"/>
  <c r="M170" i="24" s="1"/>
  <c r="M172" i="24" s="1"/>
  <c r="M64" i="24"/>
  <c r="M65" i="24" s="1"/>
  <c r="M73" i="24" s="1"/>
  <c r="M75" i="24" s="1"/>
  <c r="M19" i="24"/>
  <c r="M23" i="24" s="1"/>
  <c r="M27" i="24" s="1"/>
  <c r="M119" i="24"/>
  <c r="M121" i="24" s="1"/>
  <c r="M122" i="24" s="1"/>
  <c r="M127" i="24" s="1"/>
  <c r="M129" i="24" s="1"/>
  <c r="K76" i="24"/>
  <c r="K78" i="24" s="1"/>
  <c r="K79" i="24" s="1"/>
  <c r="K84" i="24" s="1"/>
  <c r="K86" i="24" s="1"/>
  <c r="P95" i="3" s="1"/>
  <c r="P97" i="3" s="1"/>
  <c r="P101" i="3" s="1"/>
  <c r="Q43" i="10" s="1"/>
  <c r="L31" i="24"/>
  <c r="L32" i="24"/>
  <c r="L162" i="23"/>
  <c r="L164" i="23" s="1"/>
  <c r="L165" i="23" s="1"/>
  <c r="L170" i="23" s="1"/>
  <c r="L172" i="23" s="1"/>
  <c r="Q86" i="3" s="1"/>
  <c r="Q90" i="3" s="1"/>
  <c r="R30" i="10" s="1"/>
  <c r="P85" i="3"/>
  <c r="P89" i="3" s="1"/>
  <c r="Q18" i="10" s="1"/>
  <c r="M119" i="23"/>
  <c r="M121" i="23" s="1"/>
  <c r="M122" i="23" s="1"/>
  <c r="M127" i="23" s="1"/>
  <c r="M129" i="23" s="1"/>
  <c r="L76" i="23"/>
  <c r="L78" i="23" s="1"/>
  <c r="L79" i="23" s="1"/>
  <c r="L84" i="23" s="1"/>
  <c r="L86" i="23" s="1"/>
  <c r="P77" i="3"/>
  <c r="P81" i="3" s="1"/>
  <c r="Q41" i="10" s="1"/>
  <c r="P79" i="3"/>
  <c r="Q17" i="10" s="1"/>
  <c r="N119" i="22"/>
  <c r="N121" i="22" s="1"/>
  <c r="N122" i="22" s="1"/>
  <c r="N127" i="22" s="1"/>
  <c r="N129" i="22" s="1"/>
  <c r="N75" i="38"/>
  <c r="N160" i="22"/>
  <c r="M31" i="22"/>
  <c r="AC92" i="24"/>
  <c r="AC101" i="24" s="1"/>
  <c r="AC106" i="24" s="1"/>
  <c r="AC49" i="24"/>
  <c r="AC58" i="24" s="1"/>
  <c r="AC63" i="24" s="1"/>
  <c r="AC49" i="22"/>
  <c r="AC58" i="22" s="1"/>
  <c r="AC63" i="22" s="1"/>
  <c r="AC92" i="22"/>
  <c r="AC101" i="22" s="1"/>
  <c r="AC106" i="22" s="1"/>
  <c r="AC49" i="21"/>
  <c r="AC58" i="21" s="1"/>
  <c r="AC63" i="21" s="1"/>
  <c r="AC6" i="24"/>
  <c r="AC15" i="24" s="1"/>
  <c r="AC20" i="24" s="1"/>
  <c r="AC92" i="23"/>
  <c r="AC101" i="23" s="1"/>
  <c r="AC106" i="23" s="1"/>
  <c r="M150" i="23"/>
  <c r="N109" i="24"/>
  <c r="N113" i="24" s="1"/>
  <c r="N107" i="24"/>
  <c r="N108" i="24" s="1"/>
  <c r="N107" i="23"/>
  <c r="M55" i="22"/>
  <c r="L73" i="22"/>
  <c r="L75" i="22" s="1"/>
  <c r="AC6" i="21"/>
  <c r="AC15" i="21" s="1"/>
  <c r="AC20" i="21" s="1"/>
  <c r="AC6" i="22"/>
  <c r="AC15" i="22" s="1"/>
  <c r="AC20" i="22" s="1"/>
  <c r="AC49" i="23"/>
  <c r="AC58" i="23" s="1"/>
  <c r="AC63" i="23" s="1"/>
  <c r="AC92" i="21"/>
  <c r="AC101" i="21" s="1"/>
  <c r="AC106" i="21" s="1"/>
  <c r="AC6" i="23"/>
  <c r="AC15" i="23" s="1"/>
  <c r="AC20" i="23" s="1"/>
  <c r="N14" i="22"/>
  <c r="N19" i="22" s="1"/>
  <c r="N23" i="22" s="1"/>
  <c r="N27" i="22" s="1"/>
  <c r="L21" i="23" l="1"/>
  <c r="L22" i="23" s="1"/>
  <c r="L30" i="23" s="1"/>
  <c r="L32" i="23" s="1"/>
  <c r="O148" i="22"/>
  <c r="N151" i="24"/>
  <c r="N159" i="24" s="1"/>
  <c r="N160" i="24" s="1"/>
  <c r="M74" i="23"/>
  <c r="M76" i="23" s="1"/>
  <c r="M78" i="23" s="1"/>
  <c r="M79" i="23" s="1"/>
  <c r="M84" i="23" s="1"/>
  <c r="M86" i="23" s="1"/>
  <c r="M21" i="24"/>
  <c r="N12" i="24" s="1"/>
  <c r="N14" i="24" s="1"/>
  <c r="L74" i="24"/>
  <c r="L76" i="24" s="1"/>
  <c r="L78" i="24" s="1"/>
  <c r="L79" i="24" s="1"/>
  <c r="L84" i="24" s="1"/>
  <c r="L86" i="24" s="1"/>
  <c r="N64" i="23"/>
  <c r="P98" i="22"/>
  <c r="P100" i="22" s="1"/>
  <c r="N55" i="24"/>
  <c r="N57" i="24" s="1"/>
  <c r="N62" i="24" s="1"/>
  <c r="N66" i="24" s="1"/>
  <c r="N70" i="24" s="1"/>
  <c r="R96" i="3"/>
  <c r="R100" i="3" s="1"/>
  <c r="S31" i="10" s="1"/>
  <c r="N161" i="24"/>
  <c r="O143" i="24"/>
  <c r="O148" i="24" s="1"/>
  <c r="O118" i="22"/>
  <c r="O117" i="22"/>
  <c r="O98" i="23"/>
  <c r="O100" i="23" s="1"/>
  <c r="N108" i="23"/>
  <c r="N116" i="23" s="1"/>
  <c r="N118" i="23" s="1"/>
  <c r="N141" i="23"/>
  <c r="N143" i="23" s="1"/>
  <c r="N148" i="23" s="1"/>
  <c r="N152" i="23" s="1"/>
  <c r="N156" i="23" s="1"/>
  <c r="M151" i="23"/>
  <c r="M159" i="23" s="1"/>
  <c r="M161" i="23" s="1"/>
  <c r="L33" i="24"/>
  <c r="L35" i="24" s="1"/>
  <c r="L36" i="24" s="1"/>
  <c r="L41" i="24" s="1"/>
  <c r="L43" i="24" s="1"/>
  <c r="P99" i="3"/>
  <c r="Q19" i="10" s="1"/>
  <c r="P87" i="3"/>
  <c r="P91" i="3" s="1"/>
  <c r="Q42" i="10" s="1"/>
  <c r="N162" i="22"/>
  <c r="N164" i="22" s="1"/>
  <c r="N165" i="22" s="1"/>
  <c r="N170" i="22" s="1"/>
  <c r="N172" i="22" s="1"/>
  <c r="S76" i="3" s="1"/>
  <c r="S80" i="3" s="1"/>
  <c r="T29" i="10" s="1"/>
  <c r="M33" i="22"/>
  <c r="M35" i="22" s="1"/>
  <c r="M36" i="22" s="1"/>
  <c r="M41" i="22" s="1"/>
  <c r="M43" i="22" s="1"/>
  <c r="N32" i="21"/>
  <c r="L118" i="38"/>
  <c r="L32" i="38"/>
  <c r="L74" i="22"/>
  <c r="M74" i="24"/>
  <c r="O98" i="24"/>
  <c r="N116" i="24"/>
  <c r="N118" i="24" s="1"/>
  <c r="M57" i="22"/>
  <c r="M62" i="22" s="1"/>
  <c r="M66" i="22" s="1"/>
  <c r="M70" i="22" s="1"/>
  <c r="N21" i="22"/>
  <c r="M12" i="23" l="1"/>
  <c r="M14" i="23" s="1"/>
  <c r="M19" i="23" s="1"/>
  <c r="M23" i="23" s="1"/>
  <c r="M27" i="23" s="1"/>
  <c r="M22" i="24"/>
  <c r="M30" i="24" s="1"/>
  <c r="M31" i="24" s="1"/>
  <c r="N64" i="24"/>
  <c r="O55" i="24" s="1"/>
  <c r="O57" i="24" s="1"/>
  <c r="O62" i="24" s="1"/>
  <c r="O66" i="24" s="1"/>
  <c r="O70" i="24" s="1"/>
  <c r="P105" i="22"/>
  <c r="P109" i="22" s="1"/>
  <c r="P113" i="22" s="1"/>
  <c r="O55" i="23"/>
  <c r="N65" i="23"/>
  <c r="N73" i="23" s="1"/>
  <c r="N162" i="24"/>
  <c r="N164" i="24" s="1"/>
  <c r="N165" i="24" s="1"/>
  <c r="N170" i="24" s="1"/>
  <c r="N172" i="24" s="1"/>
  <c r="O119" i="22"/>
  <c r="O121" i="22" s="1"/>
  <c r="O122" i="22" s="1"/>
  <c r="O127" i="22" s="1"/>
  <c r="O129" i="22" s="1"/>
  <c r="N150" i="23"/>
  <c r="N151" i="23" s="1"/>
  <c r="N159" i="23" s="1"/>
  <c r="N161" i="23" s="1"/>
  <c r="N22" i="22"/>
  <c r="N30" i="22" s="1"/>
  <c r="Q95" i="3"/>
  <c r="Q99" i="3" s="1"/>
  <c r="R19" i="10" s="1"/>
  <c r="M76" i="24"/>
  <c r="M78" i="24" s="1"/>
  <c r="M79" i="24" s="1"/>
  <c r="M84" i="24" s="1"/>
  <c r="M86" i="24" s="1"/>
  <c r="M32" i="24"/>
  <c r="L76" i="22"/>
  <c r="L78" i="22" s="1"/>
  <c r="L79" i="22" s="1"/>
  <c r="L84" i="22" s="1"/>
  <c r="L86" i="22" s="1"/>
  <c r="Q75" i="3" s="1"/>
  <c r="M32" i="38"/>
  <c r="L31" i="23"/>
  <c r="N117" i="23"/>
  <c r="M160" i="23"/>
  <c r="N117" i="24"/>
  <c r="O12" i="22"/>
  <c r="O14" i="22" s="1"/>
  <c r="O100" i="24"/>
  <c r="O105" i="24" s="1"/>
  <c r="O109" i="24" s="1"/>
  <c r="O113" i="24" s="1"/>
  <c r="N19" i="24"/>
  <c r="N23" i="24" s="1"/>
  <c r="N27" i="24" s="1"/>
  <c r="M64" i="22"/>
  <c r="M65" i="22" s="1"/>
  <c r="O105" i="23"/>
  <c r="O109" i="23" s="1"/>
  <c r="O113" i="23" s="1"/>
  <c r="N65" i="24" l="1"/>
  <c r="N73" i="24" s="1"/>
  <c r="N75" i="24" s="1"/>
  <c r="P107" i="22"/>
  <c r="P108" i="22" s="1"/>
  <c r="P116" i="22" s="1"/>
  <c r="P118" i="22" s="1"/>
  <c r="O141" i="23"/>
  <c r="O143" i="23" s="1"/>
  <c r="N75" i="23"/>
  <c r="N74" i="23"/>
  <c r="O57" i="23"/>
  <c r="O62" i="23" s="1"/>
  <c r="O66" i="23" s="1"/>
  <c r="O70" i="23" s="1"/>
  <c r="N32" i="4"/>
  <c r="N32" i="22"/>
  <c r="N31" i="22"/>
  <c r="Q97" i="3"/>
  <c r="Q101" i="3" s="1"/>
  <c r="R43" i="10" s="1"/>
  <c r="N119" i="24"/>
  <c r="N121" i="24" s="1"/>
  <c r="N122" i="24" s="1"/>
  <c r="N127" i="24" s="1"/>
  <c r="N129" i="24" s="1"/>
  <c r="S96" i="3" s="1"/>
  <c r="S100" i="3" s="1"/>
  <c r="T31" i="10" s="1"/>
  <c r="M33" i="24"/>
  <c r="M35" i="24" s="1"/>
  <c r="M36" i="24" s="1"/>
  <c r="M41" i="24" s="1"/>
  <c r="M43" i="24" s="1"/>
  <c r="R95" i="3" s="1"/>
  <c r="R99" i="3" s="1"/>
  <c r="S19" i="10" s="1"/>
  <c r="M162" i="23"/>
  <c r="M164" i="23" s="1"/>
  <c r="M165" i="23" s="1"/>
  <c r="M170" i="23" s="1"/>
  <c r="M172" i="23" s="1"/>
  <c r="R86" i="3" s="1"/>
  <c r="R90" i="3" s="1"/>
  <c r="S30" i="10" s="1"/>
  <c r="N119" i="23"/>
  <c r="N121" i="23" s="1"/>
  <c r="N122" i="23" s="1"/>
  <c r="N127" i="23" s="1"/>
  <c r="N129" i="23" s="1"/>
  <c r="L33" i="23"/>
  <c r="L35" i="23" s="1"/>
  <c r="L36" i="23" s="1"/>
  <c r="L41" i="23" s="1"/>
  <c r="L43" i="23" s="1"/>
  <c r="Q85" i="3" s="1"/>
  <c r="Q89" i="3" s="1"/>
  <c r="R18" i="10" s="1"/>
  <c r="Q79" i="3"/>
  <c r="R17" i="10" s="1"/>
  <c r="Q77" i="3"/>
  <c r="Q81" i="3" s="1"/>
  <c r="R41" i="10" s="1"/>
  <c r="P118" i="20"/>
  <c r="N160" i="23"/>
  <c r="O64" i="24"/>
  <c r="O65" i="24" s="1"/>
  <c r="O107" i="24"/>
  <c r="O108" i="24" s="1"/>
  <c r="N21" i="24"/>
  <c r="N22" i="24" s="1"/>
  <c r="M21" i="23"/>
  <c r="N55" i="22"/>
  <c r="N57" i="22" s="1"/>
  <c r="N62" i="22" s="1"/>
  <c r="N66" i="22" s="1"/>
  <c r="N70" i="22" s="1"/>
  <c r="M73" i="22"/>
  <c r="M75" i="22" s="1"/>
  <c r="O107" i="23"/>
  <c r="O108" i="23" s="1"/>
  <c r="O19" i="22"/>
  <c r="O23" i="22" s="1"/>
  <c r="O27" i="22" s="1"/>
  <c r="Q98" i="22" l="1"/>
  <c r="Q100" i="22" s="1"/>
  <c r="Q105" i="22" s="1"/>
  <c r="Q109" i="22" s="1"/>
  <c r="Q113" i="22" s="1"/>
  <c r="N74" i="24"/>
  <c r="N76" i="24" s="1"/>
  <c r="N78" i="24" s="1"/>
  <c r="N79" i="24" s="1"/>
  <c r="N84" i="24" s="1"/>
  <c r="N86" i="24" s="1"/>
  <c r="N76" i="23"/>
  <c r="N78" i="23" s="1"/>
  <c r="N79" i="23" s="1"/>
  <c r="N84" i="23" s="1"/>
  <c r="N86" i="23" s="1"/>
  <c r="O64" i="23"/>
  <c r="P55" i="23" s="1"/>
  <c r="N33" i="22"/>
  <c r="N35" i="22" s="1"/>
  <c r="N36" i="22" s="1"/>
  <c r="N41" i="22" s="1"/>
  <c r="N43" i="22" s="1"/>
  <c r="N12" i="23"/>
  <c r="N14" i="23" s="1"/>
  <c r="M22" i="23"/>
  <c r="M30" i="23" s="1"/>
  <c r="M32" i="23" s="1"/>
  <c r="R97" i="3"/>
  <c r="R101" i="3" s="1"/>
  <c r="S43" i="10" s="1"/>
  <c r="N162" i="23"/>
  <c r="N164" i="23" s="1"/>
  <c r="N165" i="23" s="1"/>
  <c r="N170" i="23" s="1"/>
  <c r="N172" i="23" s="1"/>
  <c r="S86" i="3" s="1"/>
  <c r="S90" i="3" s="1"/>
  <c r="T30" i="10" s="1"/>
  <c r="P75" i="23"/>
  <c r="Q87" i="3"/>
  <c r="Q91" i="3" s="1"/>
  <c r="R42" i="10" s="1"/>
  <c r="P161" i="22"/>
  <c r="O75" i="38"/>
  <c r="M74" i="22"/>
  <c r="P117" i="22"/>
  <c r="O73" i="24"/>
  <c r="O75" i="24" s="1"/>
  <c r="P55" i="24"/>
  <c r="P57" i="24" s="1"/>
  <c r="O148" i="23"/>
  <c r="O21" i="22"/>
  <c r="P98" i="24"/>
  <c r="P100" i="24" s="1"/>
  <c r="P105" i="24" s="1"/>
  <c r="P109" i="24" s="1"/>
  <c r="P113" i="24" s="1"/>
  <c r="O116" i="24"/>
  <c r="O118" i="24" s="1"/>
  <c r="O12" i="24"/>
  <c r="N30" i="24"/>
  <c r="N64" i="22"/>
  <c r="N65" i="22" s="1"/>
  <c r="P98" i="23"/>
  <c r="O116" i="23"/>
  <c r="O118" i="23" s="1"/>
  <c r="Q107" i="22" l="1"/>
  <c r="Q108" i="22" s="1"/>
  <c r="Q116" i="22" s="1"/>
  <c r="Q118" i="22" s="1"/>
  <c r="M161" i="38"/>
  <c r="O65" i="23"/>
  <c r="O73" i="23" s="1"/>
  <c r="O74" i="23" s="1"/>
  <c r="O75" i="23"/>
  <c r="P57" i="23"/>
  <c r="P62" i="23" s="1"/>
  <c r="P66" i="23" s="1"/>
  <c r="P70" i="23" s="1"/>
  <c r="N19" i="23"/>
  <c r="N23" i="23" s="1"/>
  <c r="N27" i="23" s="1"/>
  <c r="O161" i="5"/>
  <c r="P12" i="22"/>
  <c r="P14" i="22" s="1"/>
  <c r="O22" i="22"/>
  <c r="O30" i="22" s="1"/>
  <c r="O32" i="22" s="1"/>
  <c r="N31" i="24"/>
  <c r="N32" i="24"/>
  <c r="P119" i="22"/>
  <c r="P121" i="22" s="1"/>
  <c r="P122" i="22" s="1"/>
  <c r="P127" i="22" s="1"/>
  <c r="P129" i="22" s="1"/>
  <c r="M76" i="22"/>
  <c r="M78" i="22" s="1"/>
  <c r="M79" i="22" s="1"/>
  <c r="M84" i="22" s="1"/>
  <c r="M86" i="22" s="1"/>
  <c r="R75" i="3" s="1"/>
  <c r="M118" i="38"/>
  <c r="N32" i="38"/>
  <c r="O117" i="23"/>
  <c r="M31" i="23"/>
  <c r="O74" i="24"/>
  <c r="O117" i="24"/>
  <c r="P62" i="24"/>
  <c r="P66" i="24" s="1"/>
  <c r="P70" i="24" s="1"/>
  <c r="P107" i="24"/>
  <c r="O14" i="24"/>
  <c r="O19" i="24" s="1"/>
  <c r="O23" i="24" s="1"/>
  <c r="O27" i="24" s="1"/>
  <c r="O55" i="22"/>
  <c r="N73" i="22"/>
  <c r="N75" i="22" s="1"/>
  <c r="P100" i="23"/>
  <c r="Q117" i="22" l="1"/>
  <c r="Q119" i="22" s="1"/>
  <c r="Q121" i="22" s="1"/>
  <c r="Q122" i="22" s="1"/>
  <c r="Q127" i="22" s="1"/>
  <c r="Q129" i="22" s="1"/>
  <c r="R98" i="22"/>
  <c r="R100" i="22" s="1"/>
  <c r="R105" i="22" s="1"/>
  <c r="R109" i="22" s="1"/>
  <c r="R113" i="22" s="1"/>
  <c r="N161" i="38"/>
  <c r="P75" i="6"/>
  <c r="O76" i="23"/>
  <c r="O78" i="23" s="1"/>
  <c r="O79" i="23" s="1"/>
  <c r="O84" i="23" s="1"/>
  <c r="O86" i="23" s="1"/>
  <c r="P64" i="23"/>
  <c r="N21" i="23"/>
  <c r="N22" i="23" s="1"/>
  <c r="N30" i="23" s="1"/>
  <c r="N32" i="23" s="1"/>
  <c r="O32" i="21"/>
  <c r="O32" i="4"/>
  <c r="P161" i="24"/>
  <c r="P19" i="22"/>
  <c r="P23" i="22" s="1"/>
  <c r="P27" i="22" s="1"/>
  <c r="Q98" i="24"/>
  <c r="Q100" i="24" s="1"/>
  <c r="P108" i="24"/>
  <c r="P116" i="24" s="1"/>
  <c r="P118" i="24" s="1"/>
  <c r="O119" i="24"/>
  <c r="O121" i="24" s="1"/>
  <c r="O122" i="24" s="1"/>
  <c r="O127" i="24" s="1"/>
  <c r="O129" i="24" s="1"/>
  <c r="O76" i="24"/>
  <c r="O78" i="24" s="1"/>
  <c r="O79" i="24" s="1"/>
  <c r="O84" i="24" s="1"/>
  <c r="O86" i="24" s="1"/>
  <c r="N33" i="24"/>
  <c r="N35" i="24" s="1"/>
  <c r="N36" i="24" s="1"/>
  <c r="N41" i="24" s="1"/>
  <c r="N43" i="24" s="1"/>
  <c r="S95" i="3" s="1"/>
  <c r="S99" i="3" s="1"/>
  <c r="T19" i="10" s="1"/>
  <c r="O119" i="23"/>
  <c r="O121" i="23" s="1"/>
  <c r="O122" i="23" s="1"/>
  <c r="O127" i="23" s="1"/>
  <c r="O129" i="23" s="1"/>
  <c r="M33" i="23"/>
  <c r="M35" i="23" s="1"/>
  <c r="M36" i="23" s="1"/>
  <c r="M41" i="23" s="1"/>
  <c r="M43" i="23" s="1"/>
  <c r="R85" i="3" s="1"/>
  <c r="R87" i="3" s="1"/>
  <c r="R91" i="3" s="1"/>
  <c r="S42" i="10" s="1"/>
  <c r="R79" i="3"/>
  <c r="S17" i="10" s="1"/>
  <c r="R77" i="3"/>
  <c r="R81" i="3" s="1"/>
  <c r="S41" i="10" s="1"/>
  <c r="O118" i="6"/>
  <c r="O31" i="22"/>
  <c r="N74" i="22"/>
  <c r="P64" i="24"/>
  <c r="O21" i="24"/>
  <c r="O22" i="24" s="1"/>
  <c r="O57" i="22"/>
  <c r="O62" i="22" s="1"/>
  <c r="P105" i="23"/>
  <c r="P109" i="23" s="1"/>
  <c r="P113" i="23" s="1"/>
  <c r="R107" i="22" l="1"/>
  <c r="R108" i="22" s="1"/>
  <c r="R116" i="22" s="1"/>
  <c r="R118" i="22" s="1"/>
  <c r="O12" i="23"/>
  <c r="O14" i="23" s="1"/>
  <c r="O19" i="23" s="1"/>
  <c r="O23" i="23" s="1"/>
  <c r="O27" i="23" s="1"/>
  <c r="N75" i="6"/>
  <c r="P32" i="6"/>
  <c r="P75" i="21"/>
  <c r="O161" i="38"/>
  <c r="P65" i="23"/>
  <c r="P73" i="23" s="1"/>
  <c r="P74" i="23" s="1"/>
  <c r="P76" i="23" s="1"/>
  <c r="P78" i="23" s="1"/>
  <c r="P79" i="23" s="1"/>
  <c r="P84" i="23" s="1"/>
  <c r="P86" i="23" s="1"/>
  <c r="Q55" i="23"/>
  <c r="P21" i="22"/>
  <c r="Q12" i="22" s="1"/>
  <c r="Q105" i="24"/>
  <c r="Q109" i="24" s="1"/>
  <c r="Q113" i="24" s="1"/>
  <c r="S98" i="22"/>
  <c r="S100" i="22" s="1"/>
  <c r="S105" i="22" s="1"/>
  <c r="S109" i="22" s="1"/>
  <c r="S113" i="22" s="1"/>
  <c r="Q55" i="24"/>
  <c r="Q57" i="24" s="1"/>
  <c r="Q62" i="24" s="1"/>
  <c r="Q66" i="24" s="1"/>
  <c r="Q70" i="24" s="1"/>
  <c r="P65" i="24"/>
  <c r="P73" i="24" s="1"/>
  <c r="P75" i="24" s="1"/>
  <c r="S97" i="3"/>
  <c r="S101" i="3" s="1"/>
  <c r="T43" i="10" s="1"/>
  <c r="R89" i="3"/>
  <c r="S18" i="10" s="1"/>
  <c r="N76" i="22"/>
  <c r="N78" i="22" s="1"/>
  <c r="N79" i="22" s="1"/>
  <c r="N84" i="22" s="1"/>
  <c r="N86" i="22" s="1"/>
  <c r="S75" i="3" s="1"/>
  <c r="O33" i="22"/>
  <c r="O35" i="22" s="1"/>
  <c r="O36" i="22" s="1"/>
  <c r="O41" i="22" s="1"/>
  <c r="O43" i="22" s="1"/>
  <c r="N118" i="38"/>
  <c r="P75" i="38"/>
  <c r="R117" i="22"/>
  <c r="N31" i="23"/>
  <c r="P117" i="24"/>
  <c r="O66" i="22"/>
  <c r="O70" i="22" s="1"/>
  <c r="O64" i="22"/>
  <c r="P12" i="24"/>
  <c r="O30" i="24"/>
  <c r="P107" i="23"/>
  <c r="P108" i="23" s="1"/>
  <c r="Q14" i="22" l="1"/>
  <c r="Q19" i="22" s="1"/>
  <c r="Q107" i="24"/>
  <c r="Q108" i="24" s="1"/>
  <c r="Q116" i="24" s="1"/>
  <c r="P22" i="22"/>
  <c r="P30" i="22" s="1"/>
  <c r="P32" i="22" s="1"/>
  <c r="Q75" i="6"/>
  <c r="Q57" i="23"/>
  <c r="Q62" i="23" s="1"/>
  <c r="Q66" i="23" s="1"/>
  <c r="Q70" i="23" s="1"/>
  <c r="Q64" i="24"/>
  <c r="R55" i="24" s="1"/>
  <c r="R57" i="24" s="1"/>
  <c r="P161" i="38"/>
  <c r="Q75" i="21"/>
  <c r="Q161" i="2"/>
  <c r="P32" i="4"/>
  <c r="Q118" i="4"/>
  <c r="P55" i="22"/>
  <c r="P57" i="22" s="1"/>
  <c r="P62" i="22" s="1"/>
  <c r="P66" i="22" s="1"/>
  <c r="P70" i="22" s="1"/>
  <c r="O65" i="22"/>
  <c r="O73" i="22" s="1"/>
  <c r="O75" i="22" s="1"/>
  <c r="P119" i="24"/>
  <c r="P121" i="24" s="1"/>
  <c r="P122" i="24" s="1"/>
  <c r="P127" i="24" s="1"/>
  <c r="P129" i="24" s="1"/>
  <c r="O31" i="24"/>
  <c r="O32" i="24"/>
  <c r="R75" i="23"/>
  <c r="N33" i="23"/>
  <c r="N35" i="23" s="1"/>
  <c r="N36" i="23" s="1"/>
  <c r="N41" i="23" s="1"/>
  <c r="N43" i="23" s="1"/>
  <c r="S85" i="3" s="1"/>
  <c r="S89" i="3" s="1"/>
  <c r="T18" i="10" s="1"/>
  <c r="S79" i="3"/>
  <c r="T17" i="10" s="1"/>
  <c r="S77" i="3"/>
  <c r="S81" i="3" s="1"/>
  <c r="T41" i="10" s="1"/>
  <c r="R119" i="22"/>
  <c r="R121" i="22" s="1"/>
  <c r="R122" i="22" s="1"/>
  <c r="R127" i="22" s="1"/>
  <c r="R129" i="22" s="1"/>
  <c r="N75" i="20"/>
  <c r="O32" i="38"/>
  <c r="P31" i="22"/>
  <c r="P74" i="24"/>
  <c r="R98" i="24"/>
  <c r="P14" i="24"/>
  <c r="O21" i="23"/>
  <c r="S107" i="22"/>
  <c r="Q98" i="23"/>
  <c r="P116" i="23"/>
  <c r="P118" i="23" s="1"/>
  <c r="Q65" i="24" l="1"/>
  <c r="Q73" i="24" s="1"/>
  <c r="Q75" i="24" s="1"/>
  <c r="Q23" i="22"/>
  <c r="Q27" i="22" s="1"/>
  <c r="Q21" i="22"/>
  <c r="R12" i="22" s="1"/>
  <c r="R14" i="22" s="1"/>
  <c r="Q64" i="23"/>
  <c r="P64" i="22"/>
  <c r="P65" i="22" s="1"/>
  <c r="P73" i="22" s="1"/>
  <c r="P75" i="22" s="1"/>
  <c r="P32" i="21"/>
  <c r="R62" i="24"/>
  <c r="R66" i="24" s="1"/>
  <c r="R70" i="24" s="1"/>
  <c r="O118" i="21"/>
  <c r="S108" i="22"/>
  <c r="S116" i="22" s="1"/>
  <c r="S117" i="22" s="1"/>
  <c r="P12" i="23"/>
  <c r="P14" i="23" s="1"/>
  <c r="P19" i="23" s="1"/>
  <c r="P23" i="23" s="1"/>
  <c r="P27" i="23" s="1"/>
  <c r="O22" i="23"/>
  <c r="O30" i="23" s="1"/>
  <c r="O32" i="23" s="1"/>
  <c r="Q117" i="24"/>
  <c r="Q118" i="24"/>
  <c r="P76" i="24"/>
  <c r="P78" i="24" s="1"/>
  <c r="P79" i="24" s="1"/>
  <c r="P84" i="24" s="1"/>
  <c r="P86" i="24" s="1"/>
  <c r="O33" i="24"/>
  <c r="O35" i="24" s="1"/>
  <c r="O36" i="24" s="1"/>
  <c r="O41" i="24" s="1"/>
  <c r="O43" i="24" s="1"/>
  <c r="T95" i="3" s="1"/>
  <c r="T99" i="3" s="1"/>
  <c r="S87" i="3"/>
  <c r="S91" i="3" s="1"/>
  <c r="T42" i="10" s="1"/>
  <c r="S118" i="22"/>
  <c r="P33" i="22"/>
  <c r="P35" i="22" s="1"/>
  <c r="P36" i="22" s="1"/>
  <c r="P41" i="22" s="1"/>
  <c r="P43" i="22" s="1"/>
  <c r="O118" i="38"/>
  <c r="P117" i="23"/>
  <c r="O74" i="22"/>
  <c r="R100" i="24"/>
  <c r="R105" i="24" s="1"/>
  <c r="R109" i="24" s="1"/>
  <c r="R113" i="24" s="1"/>
  <c r="P19" i="24"/>
  <c r="T98" i="22"/>
  <c r="T100" i="22" s="1"/>
  <c r="Q100" i="23"/>
  <c r="Q74" i="24" l="1"/>
  <c r="Q76" i="24" s="1"/>
  <c r="Q78" i="24" s="1"/>
  <c r="Q79" i="24" s="1"/>
  <c r="Q84" i="24" s="1"/>
  <c r="Q86" i="24" s="1"/>
  <c r="Q22" i="22"/>
  <c r="Q30" i="22" s="1"/>
  <c r="Q32" i="22" s="1"/>
  <c r="Q32" i="6"/>
  <c r="R55" i="23"/>
  <c r="Q65" i="23"/>
  <c r="Q73" i="23" s="1"/>
  <c r="R161" i="38"/>
  <c r="Q55" i="22"/>
  <c r="Q57" i="22" s="1"/>
  <c r="Q62" i="22" s="1"/>
  <c r="Q66" i="22" s="1"/>
  <c r="Q70" i="22" s="1"/>
  <c r="R64" i="24"/>
  <c r="S55" i="24" s="1"/>
  <c r="Q32" i="4"/>
  <c r="R19" i="22"/>
  <c r="R23" i="22" s="1"/>
  <c r="R27" i="22" s="1"/>
  <c r="R32" i="4"/>
  <c r="Q119" i="24"/>
  <c r="Q121" i="24" s="1"/>
  <c r="Q122" i="24" s="1"/>
  <c r="Q127" i="24" s="1"/>
  <c r="Q129" i="24" s="1"/>
  <c r="P119" i="23"/>
  <c r="P121" i="23" s="1"/>
  <c r="P122" i="23" s="1"/>
  <c r="P127" i="23" s="1"/>
  <c r="P129" i="23" s="1"/>
  <c r="S119" i="22"/>
  <c r="S121" i="22" s="1"/>
  <c r="S122" i="22" s="1"/>
  <c r="S127" i="22" s="1"/>
  <c r="S129" i="22" s="1"/>
  <c r="O76" i="22"/>
  <c r="O78" i="22" s="1"/>
  <c r="O79" i="22" s="1"/>
  <c r="O84" i="22" s="1"/>
  <c r="O86" i="22" s="1"/>
  <c r="T75" i="3" s="1"/>
  <c r="T79" i="3" s="1"/>
  <c r="Q75" i="38"/>
  <c r="O31" i="23"/>
  <c r="P74" i="22"/>
  <c r="R107" i="24"/>
  <c r="R108" i="24" s="1"/>
  <c r="P23" i="24"/>
  <c r="P27" i="24" s="1"/>
  <c r="P21" i="24"/>
  <c r="P22" i="24" s="1"/>
  <c r="P21" i="23"/>
  <c r="P22" i="23" s="1"/>
  <c r="Q105" i="23"/>
  <c r="Q109" i="23" s="1"/>
  <c r="Q113" i="23" s="1"/>
  <c r="T105" i="22"/>
  <c r="T109" i="22" s="1"/>
  <c r="T113" i="22" s="1"/>
  <c r="Q31" i="22" l="1"/>
  <c r="Q33" i="22" s="1"/>
  <c r="Q35" i="22" s="1"/>
  <c r="Q36" i="22" s="1"/>
  <c r="Q41" i="22" s="1"/>
  <c r="Q43" i="22" s="1"/>
  <c r="R21" i="22"/>
  <c r="R22" i="22" s="1"/>
  <c r="R30" i="22" s="1"/>
  <c r="R32" i="22" s="1"/>
  <c r="R161" i="2"/>
  <c r="Q75" i="23"/>
  <c r="Q74" i="23"/>
  <c r="R57" i="23"/>
  <c r="R62" i="23" s="1"/>
  <c r="R66" i="23" s="1"/>
  <c r="R70" i="23" s="1"/>
  <c r="S57" i="24"/>
  <c r="S62" i="24" s="1"/>
  <c r="R65" i="24"/>
  <c r="R73" i="24" s="1"/>
  <c r="R75" i="24" s="1"/>
  <c r="O33" i="23"/>
  <c r="O35" i="23" s="1"/>
  <c r="O36" i="23" s="1"/>
  <c r="O41" i="23" s="1"/>
  <c r="O43" i="23" s="1"/>
  <c r="T85" i="3" s="1"/>
  <c r="P76" i="22"/>
  <c r="P78" i="22" s="1"/>
  <c r="P79" i="22" s="1"/>
  <c r="P84" i="22" s="1"/>
  <c r="P86" i="22" s="1"/>
  <c r="U75" i="3" s="1"/>
  <c r="U79" i="3" s="1"/>
  <c r="Q161" i="20"/>
  <c r="R75" i="38"/>
  <c r="P32" i="38"/>
  <c r="S98" i="24"/>
  <c r="R116" i="24"/>
  <c r="R118" i="24" s="1"/>
  <c r="Q12" i="24"/>
  <c r="P30" i="24"/>
  <c r="Q12" i="23"/>
  <c r="P30" i="23"/>
  <c r="P32" i="23" s="1"/>
  <c r="Q64" i="22"/>
  <c r="Q107" i="23"/>
  <c r="Q108" i="23" s="1"/>
  <c r="T107" i="22"/>
  <c r="T108" i="22" s="1"/>
  <c r="S12" i="22" l="1"/>
  <c r="S14" i="22" s="1"/>
  <c r="Q76" i="23"/>
  <c r="Q78" i="23" s="1"/>
  <c r="Q79" i="23" s="1"/>
  <c r="Q84" i="23" s="1"/>
  <c r="Q86" i="23" s="1"/>
  <c r="R64" i="23"/>
  <c r="R74" i="24"/>
  <c r="R76" i="24" s="1"/>
  <c r="R78" i="24" s="1"/>
  <c r="R79" i="24" s="1"/>
  <c r="R84" i="24" s="1"/>
  <c r="R86" i="24" s="1"/>
  <c r="S66" i="24"/>
  <c r="S70" i="24" s="1"/>
  <c r="S64" i="24"/>
  <c r="S65" i="24" s="1"/>
  <c r="S73" i="24" s="1"/>
  <c r="S75" i="24" s="1"/>
  <c r="S161" i="24"/>
  <c r="R55" i="22"/>
  <c r="R57" i="22" s="1"/>
  <c r="Q65" i="22"/>
  <c r="Q73" i="22" s="1"/>
  <c r="Q75" i="22" s="1"/>
  <c r="P31" i="24"/>
  <c r="P32" i="24"/>
  <c r="T89" i="3"/>
  <c r="R161" i="20"/>
  <c r="P118" i="38"/>
  <c r="P31" i="23"/>
  <c r="R31" i="22"/>
  <c r="R117" i="24"/>
  <c r="S100" i="24"/>
  <c r="S105" i="24" s="1"/>
  <c r="S109" i="24" s="1"/>
  <c r="S113" i="24" s="1"/>
  <c r="Q14" i="24"/>
  <c r="Q19" i="24" s="1"/>
  <c r="Q23" i="24" s="1"/>
  <c r="Q27" i="24" s="1"/>
  <c r="Q14" i="23"/>
  <c r="Q19" i="23" s="1"/>
  <c r="Q23" i="23" s="1"/>
  <c r="Q27" i="23" s="1"/>
  <c r="R98" i="23"/>
  <c r="Q116" i="23"/>
  <c r="Q118" i="23" s="1"/>
  <c r="U98" i="22"/>
  <c r="T116" i="22"/>
  <c r="T118" i="22" s="1"/>
  <c r="T55" i="24" l="1"/>
  <c r="R62" i="22"/>
  <c r="R66" i="22" s="1"/>
  <c r="R70" i="22" s="1"/>
  <c r="S55" i="23"/>
  <c r="R65" i="23"/>
  <c r="R73" i="23" s="1"/>
  <c r="R74" i="23" s="1"/>
  <c r="R76" i="23" s="1"/>
  <c r="R78" i="23" s="1"/>
  <c r="R79" i="23" s="1"/>
  <c r="R84" i="23" s="1"/>
  <c r="R86" i="23" s="1"/>
  <c r="T161" i="21"/>
  <c r="R119" i="24"/>
  <c r="R121" i="24" s="1"/>
  <c r="R122" i="24" s="1"/>
  <c r="R127" i="24" s="1"/>
  <c r="R129" i="24" s="1"/>
  <c r="P33" i="24"/>
  <c r="P35" i="24" s="1"/>
  <c r="P36" i="24" s="1"/>
  <c r="P41" i="24" s="1"/>
  <c r="P43" i="24" s="1"/>
  <c r="U95" i="3" s="1"/>
  <c r="P33" i="23"/>
  <c r="P35" i="23" s="1"/>
  <c r="P36" i="23" s="1"/>
  <c r="P41" i="23" s="1"/>
  <c r="P43" i="23" s="1"/>
  <c r="U85" i="3" s="1"/>
  <c r="R33" i="22"/>
  <c r="R35" i="22" s="1"/>
  <c r="R36" i="22" s="1"/>
  <c r="R41" i="22" s="1"/>
  <c r="R43" i="22" s="1"/>
  <c r="U32" i="20"/>
  <c r="T117" i="22"/>
  <c r="Q117" i="23"/>
  <c r="Q74" i="22"/>
  <c r="S74" i="24"/>
  <c r="Q21" i="23"/>
  <c r="S107" i="24"/>
  <c r="Q21" i="24"/>
  <c r="T57" i="24"/>
  <c r="R100" i="23"/>
  <c r="U100" i="22"/>
  <c r="S19" i="22"/>
  <c r="S23" i="22" s="1"/>
  <c r="S27" i="22" s="1"/>
  <c r="R64" i="22" l="1"/>
  <c r="R65" i="22" s="1"/>
  <c r="S161" i="38"/>
  <c r="S57" i="23"/>
  <c r="S62" i="23" s="1"/>
  <c r="S66" i="23" s="1"/>
  <c r="S70" i="23" s="1"/>
  <c r="R12" i="23"/>
  <c r="R14" i="23" s="1"/>
  <c r="R19" i="23" s="1"/>
  <c r="R23" i="23" s="1"/>
  <c r="R27" i="23" s="1"/>
  <c r="Q22" i="23"/>
  <c r="Q30" i="23" s="1"/>
  <c r="Q32" i="23" s="1"/>
  <c r="T98" i="24"/>
  <c r="T100" i="24" s="1"/>
  <c r="T105" i="24" s="1"/>
  <c r="T109" i="24" s="1"/>
  <c r="T113" i="24" s="1"/>
  <c r="S108" i="24"/>
  <c r="S116" i="24" s="1"/>
  <c r="S118" i="24" s="1"/>
  <c r="R12" i="24"/>
  <c r="R14" i="24" s="1"/>
  <c r="Q22" i="24"/>
  <c r="Q30" i="24" s="1"/>
  <c r="U99" i="3"/>
  <c r="S76" i="24"/>
  <c r="S78" i="24" s="1"/>
  <c r="S79" i="24" s="1"/>
  <c r="S84" i="24" s="1"/>
  <c r="S86" i="24" s="1"/>
  <c r="Q119" i="23"/>
  <c r="Q121" i="23" s="1"/>
  <c r="Q122" i="23" s="1"/>
  <c r="Q127" i="23" s="1"/>
  <c r="Q129" i="23" s="1"/>
  <c r="U89" i="3"/>
  <c r="T119" i="22"/>
  <c r="T121" i="22" s="1"/>
  <c r="T122" i="22" s="1"/>
  <c r="T127" i="22" s="1"/>
  <c r="T129" i="22" s="1"/>
  <c r="Q76" i="22"/>
  <c r="Q78" i="22" s="1"/>
  <c r="Q79" i="22" s="1"/>
  <c r="Q84" i="22" s="1"/>
  <c r="Q86" i="22" s="1"/>
  <c r="V75" i="3" s="1"/>
  <c r="U118" i="20"/>
  <c r="Q118" i="38"/>
  <c r="S75" i="38"/>
  <c r="S55" i="22"/>
  <c r="R73" i="22"/>
  <c r="R75" i="22" s="1"/>
  <c r="S21" i="22"/>
  <c r="S22" i="22" s="1"/>
  <c r="T62" i="24"/>
  <c r="T66" i="24" s="1"/>
  <c r="T70" i="24" s="1"/>
  <c r="R105" i="23"/>
  <c r="R109" i="23" s="1"/>
  <c r="R113" i="23" s="1"/>
  <c r="U105" i="22"/>
  <c r="U109" i="22" s="1"/>
  <c r="U113" i="22" s="1"/>
  <c r="R75" i="6" l="1"/>
  <c r="S64" i="23"/>
  <c r="S32" i="4"/>
  <c r="R21" i="23"/>
  <c r="R22" i="23" s="1"/>
  <c r="R30" i="23" s="1"/>
  <c r="R32" i="23" s="1"/>
  <c r="R19" i="24"/>
  <c r="R23" i="24" s="1"/>
  <c r="R27" i="24" s="1"/>
  <c r="T107" i="24"/>
  <c r="U98" i="24" s="1"/>
  <c r="Q31" i="24"/>
  <c r="Q32" i="24"/>
  <c r="T161" i="22"/>
  <c r="V79" i="3"/>
  <c r="R118" i="38"/>
  <c r="Q32" i="38"/>
  <c r="R74" i="22"/>
  <c r="Q31" i="23"/>
  <c r="S117" i="24"/>
  <c r="T64" i="24"/>
  <c r="T12" i="22"/>
  <c r="S30" i="22"/>
  <c r="S32" i="22" s="1"/>
  <c r="U107" i="22"/>
  <c r="S57" i="22"/>
  <c r="S62" i="22" s="1"/>
  <c r="S66" i="22" s="1"/>
  <c r="S70" i="22" s="1"/>
  <c r="R107" i="23"/>
  <c r="R108" i="23" s="1"/>
  <c r="T161" i="38" l="1"/>
  <c r="S65" i="23"/>
  <c r="S73" i="23" s="1"/>
  <c r="T55" i="23"/>
  <c r="S12" i="23"/>
  <c r="S14" i="23" s="1"/>
  <c r="S19" i="23" s="1"/>
  <c r="S23" i="23" s="1"/>
  <c r="S27" i="23" s="1"/>
  <c r="T108" i="24"/>
  <c r="T116" i="24" s="1"/>
  <c r="T118" i="24" s="1"/>
  <c r="R21" i="24"/>
  <c r="R22" i="24" s="1"/>
  <c r="R30" i="24" s="1"/>
  <c r="U100" i="24"/>
  <c r="U105" i="24" s="1"/>
  <c r="V98" i="22"/>
  <c r="V100" i="22" s="1"/>
  <c r="U108" i="22"/>
  <c r="U116" i="22" s="1"/>
  <c r="U118" i="22" s="1"/>
  <c r="U55" i="24"/>
  <c r="U57" i="24" s="1"/>
  <c r="U62" i="24" s="1"/>
  <c r="U66" i="24" s="1"/>
  <c r="U70" i="24" s="1"/>
  <c r="T65" i="24"/>
  <c r="T73" i="24" s="1"/>
  <c r="T75" i="24" s="1"/>
  <c r="S119" i="24"/>
  <c r="S121" i="24" s="1"/>
  <c r="S122" i="24" s="1"/>
  <c r="S127" i="24" s="1"/>
  <c r="S129" i="24" s="1"/>
  <c r="Q33" i="24"/>
  <c r="Q35" i="24" s="1"/>
  <c r="Q36" i="24" s="1"/>
  <c r="Q41" i="24" s="1"/>
  <c r="Q43" i="24" s="1"/>
  <c r="V95" i="3" s="1"/>
  <c r="Q33" i="23"/>
  <c r="Q35" i="23" s="1"/>
  <c r="Q36" i="23" s="1"/>
  <c r="Q41" i="23" s="1"/>
  <c r="Q43" i="23" s="1"/>
  <c r="V85" i="3" s="1"/>
  <c r="R76" i="22"/>
  <c r="R78" i="22" s="1"/>
  <c r="R79" i="22" s="1"/>
  <c r="R84" i="22" s="1"/>
  <c r="R86" i="22" s="1"/>
  <c r="W75" i="3" s="1"/>
  <c r="R31" i="23"/>
  <c r="S31" i="22"/>
  <c r="S64" i="22"/>
  <c r="S65" i="22" s="1"/>
  <c r="T14" i="22"/>
  <c r="T19" i="22" s="1"/>
  <c r="T23" i="22" s="1"/>
  <c r="T27" i="22" s="1"/>
  <c r="S98" i="23"/>
  <c r="R116" i="23"/>
  <c r="R118" i="23" s="1"/>
  <c r="T161" i="5" l="1"/>
  <c r="T32" i="6"/>
  <c r="T117" i="24"/>
  <c r="T119" i="24" s="1"/>
  <c r="T121" i="24" s="1"/>
  <c r="T122" i="24" s="1"/>
  <c r="T127" i="24" s="1"/>
  <c r="T129" i="24" s="1"/>
  <c r="T57" i="23"/>
  <c r="T62" i="23" s="1"/>
  <c r="T66" i="23" s="1"/>
  <c r="T70" i="23" s="1"/>
  <c r="S21" i="23"/>
  <c r="T12" i="23" s="1"/>
  <c r="T14" i="23" s="1"/>
  <c r="T19" i="23" s="1"/>
  <c r="T23" i="23" s="1"/>
  <c r="T27" i="23" s="1"/>
  <c r="S75" i="23"/>
  <c r="S74" i="23"/>
  <c r="S12" i="24"/>
  <c r="S14" i="24" s="1"/>
  <c r="U109" i="24"/>
  <c r="U113" i="24" s="1"/>
  <c r="U107" i="24"/>
  <c r="U108" i="24" s="1"/>
  <c r="U116" i="24" s="1"/>
  <c r="U118" i="24" s="1"/>
  <c r="U64" i="24"/>
  <c r="U65" i="24" s="1"/>
  <c r="U73" i="24" s="1"/>
  <c r="U75" i="24" s="1"/>
  <c r="V99" i="3"/>
  <c r="R31" i="24"/>
  <c r="R32" i="24"/>
  <c r="V89" i="3"/>
  <c r="R33" i="23"/>
  <c r="R35" i="23" s="1"/>
  <c r="R36" i="23" s="1"/>
  <c r="R41" i="23" s="1"/>
  <c r="R43" i="23" s="1"/>
  <c r="W85" i="3" s="1"/>
  <c r="W89" i="3" s="1"/>
  <c r="W79" i="3"/>
  <c r="S33" i="22"/>
  <c r="S35" i="22" s="1"/>
  <c r="S36" i="22" s="1"/>
  <c r="S41" i="22" s="1"/>
  <c r="S43" i="22" s="1"/>
  <c r="V118" i="20"/>
  <c r="T75" i="38"/>
  <c r="U117" i="22"/>
  <c r="R117" i="23"/>
  <c r="T74" i="24"/>
  <c r="V105" i="22"/>
  <c r="V109" i="22" s="1"/>
  <c r="V113" i="22" s="1"/>
  <c r="T21" i="22"/>
  <c r="T22" i="22" s="1"/>
  <c r="T55" i="22"/>
  <c r="S73" i="22"/>
  <c r="S75" i="22" s="1"/>
  <c r="S100" i="23"/>
  <c r="T21" i="23" l="1"/>
  <c r="U12" i="23" s="1"/>
  <c r="U14" i="23" s="1"/>
  <c r="S75" i="6"/>
  <c r="S76" i="23"/>
  <c r="S78" i="23" s="1"/>
  <c r="S79" i="23" s="1"/>
  <c r="S84" i="23" s="1"/>
  <c r="S86" i="23" s="1"/>
  <c r="U32" i="6"/>
  <c r="T64" i="23"/>
  <c r="S22" i="23"/>
  <c r="S30" i="23" s="1"/>
  <c r="S32" i="23" s="1"/>
  <c r="S118" i="21"/>
  <c r="V55" i="24"/>
  <c r="V57" i="24" s="1"/>
  <c r="V62" i="24" s="1"/>
  <c r="V66" i="24" s="1"/>
  <c r="V70" i="24" s="1"/>
  <c r="V98" i="24"/>
  <c r="V100" i="24" s="1"/>
  <c r="V105" i="24" s="1"/>
  <c r="V109" i="24" s="1"/>
  <c r="V113" i="24" s="1"/>
  <c r="T76" i="24"/>
  <c r="T78" i="24" s="1"/>
  <c r="T79" i="24" s="1"/>
  <c r="T84" i="24" s="1"/>
  <c r="T86" i="24" s="1"/>
  <c r="R33" i="24"/>
  <c r="R35" i="24" s="1"/>
  <c r="R36" i="24" s="1"/>
  <c r="R41" i="24" s="1"/>
  <c r="R43" i="24" s="1"/>
  <c r="W95" i="3" s="1"/>
  <c r="R119" i="23"/>
  <c r="R121" i="23" s="1"/>
  <c r="R122" i="23" s="1"/>
  <c r="R127" i="23" s="1"/>
  <c r="R129" i="23" s="1"/>
  <c r="U119" i="22"/>
  <c r="U121" i="22" s="1"/>
  <c r="U122" i="22" s="1"/>
  <c r="U127" i="22" s="1"/>
  <c r="U129" i="22" s="1"/>
  <c r="T161" i="6"/>
  <c r="S118" i="38"/>
  <c r="S74" i="22"/>
  <c r="U74" i="24"/>
  <c r="U117" i="24"/>
  <c r="S19" i="24"/>
  <c r="S23" i="24" s="1"/>
  <c r="S27" i="24" s="1"/>
  <c r="V107" i="22"/>
  <c r="V108" i="22" s="1"/>
  <c r="T57" i="22"/>
  <c r="T62" i="22" s="1"/>
  <c r="T66" i="22" s="1"/>
  <c r="T70" i="22" s="1"/>
  <c r="U12" i="22"/>
  <c r="T30" i="22"/>
  <c r="T32" i="22" s="1"/>
  <c r="S105" i="23"/>
  <c r="S109" i="23" s="1"/>
  <c r="S113" i="23" s="1"/>
  <c r="T22" i="23" l="1"/>
  <c r="T30" i="23" s="1"/>
  <c r="T32" i="23" s="1"/>
  <c r="S31" i="23"/>
  <c r="S33" i="23" s="1"/>
  <c r="S35" i="23" s="1"/>
  <c r="S36" i="23" s="1"/>
  <c r="S41" i="23" s="1"/>
  <c r="S43" i="23" s="1"/>
  <c r="X85" i="3" s="1"/>
  <c r="X89" i="3" s="1"/>
  <c r="U18" i="10" s="1"/>
  <c r="U55" i="23"/>
  <c r="T65" i="23"/>
  <c r="T73" i="23" s="1"/>
  <c r="W99" i="3"/>
  <c r="V64" i="24"/>
  <c r="V65" i="24" s="1"/>
  <c r="V73" i="24" s="1"/>
  <c r="V75" i="24" s="1"/>
  <c r="U19" i="23"/>
  <c r="U23" i="23" s="1"/>
  <c r="U27" i="23" s="1"/>
  <c r="U32" i="4"/>
  <c r="U119" i="24"/>
  <c r="U121" i="24" s="1"/>
  <c r="U122" i="24" s="1"/>
  <c r="U127" i="24" s="1"/>
  <c r="U129" i="24" s="1"/>
  <c r="U76" i="24"/>
  <c r="U78" i="24" s="1"/>
  <c r="U79" i="24" s="1"/>
  <c r="U84" i="24" s="1"/>
  <c r="U86" i="24" s="1"/>
  <c r="W75" i="23"/>
  <c r="S76" i="22"/>
  <c r="S78" i="22" s="1"/>
  <c r="S79" i="22" s="1"/>
  <c r="S84" i="22" s="1"/>
  <c r="S86" i="22" s="1"/>
  <c r="X75" i="3" s="1"/>
  <c r="R32" i="38"/>
  <c r="T31" i="22"/>
  <c r="V107" i="24"/>
  <c r="T64" i="22"/>
  <c r="S21" i="24"/>
  <c r="S22" i="24" s="1"/>
  <c r="W98" i="22"/>
  <c r="V116" i="22"/>
  <c r="V118" i="22" s="1"/>
  <c r="U14" i="22"/>
  <c r="S107" i="23"/>
  <c r="S108" i="23" s="1"/>
  <c r="T31" i="23" l="1"/>
  <c r="U21" i="23"/>
  <c r="U22" i="23" s="1"/>
  <c r="U161" i="5"/>
  <c r="T75" i="23"/>
  <c r="T74" i="23"/>
  <c r="U57" i="23"/>
  <c r="U62" i="23" s="1"/>
  <c r="U66" i="23" s="1"/>
  <c r="U70" i="23" s="1"/>
  <c r="W55" i="24"/>
  <c r="W57" i="24" s="1"/>
  <c r="W75" i="21"/>
  <c r="X161" i="21"/>
  <c r="W98" i="24"/>
  <c r="W100" i="24" s="1"/>
  <c r="W105" i="24" s="1"/>
  <c r="W109" i="24" s="1"/>
  <c r="W113" i="24" s="1"/>
  <c r="V108" i="24"/>
  <c r="V116" i="24" s="1"/>
  <c r="V118" i="24" s="1"/>
  <c r="U55" i="22"/>
  <c r="U57" i="22" s="1"/>
  <c r="U62" i="22" s="1"/>
  <c r="U66" i="22" s="1"/>
  <c r="U70" i="22" s="1"/>
  <c r="T65" i="22"/>
  <c r="T73" i="22" s="1"/>
  <c r="T75" i="22" s="1"/>
  <c r="T33" i="23"/>
  <c r="T35" i="23" s="1"/>
  <c r="T36" i="23" s="1"/>
  <c r="T41" i="23" s="1"/>
  <c r="T43" i="23" s="1"/>
  <c r="X79" i="3"/>
  <c r="U17" i="10" s="1"/>
  <c r="T33" i="22"/>
  <c r="T35" i="22" s="1"/>
  <c r="T36" i="22" s="1"/>
  <c r="T41" i="22" s="1"/>
  <c r="T43" i="22" s="1"/>
  <c r="R75" i="20"/>
  <c r="U75" i="38"/>
  <c r="V117" i="22"/>
  <c r="V74" i="24"/>
  <c r="T12" i="24"/>
  <c r="S30" i="24"/>
  <c r="V12" i="23"/>
  <c r="U30" i="23"/>
  <c r="W100" i="22"/>
  <c r="W105" i="22" s="1"/>
  <c r="U19" i="22"/>
  <c r="U23" i="22" s="1"/>
  <c r="U27" i="22" s="1"/>
  <c r="T98" i="23"/>
  <c r="S116" i="23"/>
  <c r="S118" i="23" s="1"/>
  <c r="T75" i="6" l="1"/>
  <c r="U64" i="23"/>
  <c r="V55" i="23" s="1"/>
  <c r="V57" i="23" s="1"/>
  <c r="V161" i="38"/>
  <c r="T76" i="23"/>
  <c r="T78" i="23" s="1"/>
  <c r="T79" i="23" s="1"/>
  <c r="T84" i="23" s="1"/>
  <c r="T86" i="23" s="1"/>
  <c r="Y85" i="3" s="1"/>
  <c r="Y89" i="3" s="1"/>
  <c r="V32" i="6"/>
  <c r="U64" i="22"/>
  <c r="V55" i="22" s="1"/>
  <c r="V57" i="22" s="1"/>
  <c r="V62" i="22" s="1"/>
  <c r="V66" i="22" s="1"/>
  <c r="V70" i="22" s="1"/>
  <c r="T161" i="23"/>
  <c r="U161" i="20"/>
  <c r="V76" i="24"/>
  <c r="V78" i="24" s="1"/>
  <c r="V79" i="24" s="1"/>
  <c r="V84" i="24" s="1"/>
  <c r="V86" i="24" s="1"/>
  <c r="S31" i="24"/>
  <c r="S32" i="24"/>
  <c r="U31" i="23"/>
  <c r="U32" i="23"/>
  <c r="V119" i="22"/>
  <c r="V121" i="22" s="1"/>
  <c r="V122" i="22" s="1"/>
  <c r="V127" i="22" s="1"/>
  <c r="V129" i="22" s="1"/>
  <c r="X32" i="20"/>
  <c r="T118" i="38"/>
  <c r="S117" i="23"/>
  <c r="T74" i="22"/>
  <c r="V117" i="24"/>
  <c r="W107" i="24"/>
  <c r="W109" i="22"/>
  <c r="W113" i="22" s="1"/>
  <c r="W107" i="22"/>
  <c r="V14" i="23"/>
  <c r="V19" i="23" s="1"/>
  <c r="V23" i="23" s="1"/>
  <c r="V27" i="23" s="1"/>
  <c r="T14" i="24"/>
  <c r="T19" i="24" s="1"/>
  <c r="T23" i="24" s="1"/>
  <c r="T27" i="24" s="1"/>
  <c r="U21" i="22"/>
  <c r="U22" i="22" s="1"/>
  <c r="W62" i="24"/>
  <c r="W66" i="24" s="1"/>
  <c r="W70" i="24" s="1"/>
  <c r="T100" i="23"/>
  <c r="T105" i="23" s="1"/>
  <c r="T109" i="23" s="1"/>
  <c r="T113" i="23" s="1"/>
  <c r="U65" i="23" l="1"/>
  <c r="U73" i="23" s="1"/>
  <c r="U75" i="23" s="1"/>
  <c r="V62" i="23"/>
  <c r="V66" i="23" s="1"/>
  <c r="V70" i="23" s="1"/>
  <c r="U65" i="22"/>
  <c r="U73" i="22" s="1"/>
  <c r="U75" i="22" s="1"/>
  <c r="V32" i="4"/>
  <c r="X98" i="22"/>
  <c r="X100" i="22" s="1"/>
  <c r="X105" i="22" s="1"/>
  <c r="X109" i="22" s="1"/>
  <c r="X113" i="22" s="1"/>
  <c r="W108" i="22"/>
  <c r="W116" i="22" s="1"/>
  <c r="X98" i="24"/>
  <c r="X100" i="24" s="1"/>
  <c r="W108" i="24"/>
  <c r="W116" i="24" s="1"/>
  <c r="W118" i="24" s="1"/>
  <c r="V119" i="24"/>
  <c r="V121" i="24" s="1"/>
  <c r="V122" i="24" s="1"/>
  <c r="V127" i="24" s="1"/>
  <c r="V129" i="24" s="1"/>
  <c r="S33" i="24"/>
  <c r="S35" i="24" s="1"/>
  <c r="S36" i="24" s="1"/>
  <c r="S41" i="24" s="1"/>
  <c r="S43" i="24" s="1"/>
  <c r="X95" i="3" s="1"/>
  <c r="X99" i="3" s="1"/>
  <c r="U19" i="10" s="1"/>
  <c r="S119" i="23"/>
  <c r="S121" i="23" s="1"/>
  <c r="S122" i="23" s="1"/>
  <c r="S127" i="23" s="1"/>
  <c r="S129" i="23" s="1"/>
  <c r="U33" i="23"/>
  <c r="U35" i="23" s="1"/>
  <c r="U36" i="23" s="1"/>
  <c r="U41" i="23" s="1"/>
  <c r="U43" i="23" s="1"/>
  <c r="T76" i="22"/>
  <c r="T78" i="22" s="1"/>
  <c r="T79" i="22" s="1"/>
  <c r="T84" i="22" s="1"/>
  <c r="T86" i="22" s="1"/>
  <c r="Y75" i="3" s="1"/>
  <c r="S32" i="38"/>
  <c r="T21" i="24"/>
  <c r="V21" i="23"/>
  <c r="V64" i="22"/>
  <c r="V12" i="22"/>
  <c r="U30" i="22"/>
  <c r="U32" i="22" s="1"/>
  <c r="W64" i="24"/>
  <c r="W65" i="24" s="1"/>
  <c r="T107" i="23"/>
  <c r="U74" i="23" l="1"/>
  <c r="U76" i="23" s="1"/>
  <c r="U78" i="23" s="1"/>
  <c r="U79" i="23" s="1"/>
  <c r="U84" i="23" s="1"/>
  <c r="U86" i="23" s="1"/>
  <c r="Z85" i="3" s="1"/>
  <c r="Z89" i="3" s="1"/>
  <c r="V64" i="23"/>
  <c r="V65" i="23" s="1"/>
  <c r="V73" i="23" s="1"/>
  <c r="U74" i="22"/>
  <c r="W161" i="38"/>
  <c r="U75" i="5"/>
  <c r="X107" i="22"/>
  <c r="X108" i="22" s="1"/>
  <c r="X116" i="22" s="1"/>
  <c r="X105" i="24"/>
  <c r="X109" i="24" s="1"/>
  <c r="X113" i="24" s="1"/>
  <c r="W12" i="23"/>
  <c r="W14" i="23" s="1"/>
  <c r="V22" i="23"/>
  <c r="V30" i="23" s="1"/>
  <c r="V32" i="23" s="1"/>
  <c r="U12" i="24"/>
  <c r="U14" i="24" s="1"/>
  <c r="U19" i="24" s="1"/>
  <c r="U23" i="24" s="1"/>
  <c r="U27" i="24" s="1"/>
  <c r="T22" i="24"/>
  <c r="T30" i="24" s="1"/>
  <c r="U98" i="23"/>
  <c r="U100" i="23" s="1"/>
  <c r="U105" i="23" s="1"/>
  <c r="U109" i="23" s="1"/>
  <c r="U113" i="23" s="1"/>
  <c r="T108" i="23"/>
  <c r="T116" i="23" s="1"/>
  <c r="T118" i="23" s="1"/>
  <c r="W55" i="22"/>
  <c r="W57" i="22" s="1"/>
  <c r="W62" i="22" s="1"/>
  <c r="W66" i="22" s="1"/>
  <c r="W70" i="22" s="1"/>
  <c r="V65" i="22"/>
  <c r="V73" i="22" s="1"/>
  <c r="V75" i="22" s="1"/>
  <c r="Y79" i="3"/>
  <c r="W117" i="22"/>
  <c r="W118" i="22"/>
  <c r="U76" i="22"/>
  <c r="U78" i="22" s="1"/>
  <c r="U79" i="22" s="1"/>
  <c r="U84" i="22" s="1"/>
  <c r="U86" i="22" s="1"/>
  <c r="U118" i="38"/>
  <c r="V75" i="38"/>
  <c r="T32" i="38"/>
  <c r="U31" i="22"/>
  <c r="W117" i="24"/>
  <c r="V14" i="22"/>
  <c r="V19" i="22" s="1"/>
  <c r="V23" i="22" s="1"/>
  <c r="V27" i="22" s="1"/>
  <c r="X55" i="24"/>
  <c r="W73" i="24"/>
  <c r="W75" i="24" s="1"/>
  <c r="W55" i="23" l="1"/>
  <c r="W57" i="23" s="1"/>
  <c r="W62" i="23" s="1"/>
  <c r="W66" i="23" s="1"/>
  <c r="W70" i="23" s="1"/>
  <c r="V75" i="23"/>
  <c r="V74" i="23"/>
  <c r="X107" i="24"/>
  <c r="X108" i="24" s="1"/>
  <c r="X116" i="24" s="1"/>
  <c r="X161" i="24"/>
  <c r="W19" i="23"/>
  <c r="W23" i="23" s="1"/>
  <c r="W27" i="23" s="1"/>
  <c r="Y98" i="22"/>
  <c r="Y100" i="22" s="1"/>
  <c r="Y105" i="22" s="1"/>
  <c r="Y109" i="22" s="1"/>
  <c r="Y113" i="22" s="1"/>
  <c r="U21" i="24"/>
  <c r="U22" i="24" s="1"/>
  <c r="U30" i="24" s="1"/>
  <c r="W32" i="4"/>
  <c r="W64" i="22"/>
  <c r="X55" i="22" s="1"/>
  <c r="X57" i="22" s="1"/>
  <c r="X62" i="22" s="1"/>
  <c r="X66" i="22" s="1"/>
  <c r="X70" i="22" s="1"/>
  <c r="W161" i="20"/>
  <c r="W119" i="24"/>
  <c r="W121" i="24" s="1"/>
  <c r="W122" i="24" s="1"/>
  <c r="W127" i="24" s="1"/>
  <c r="W129" i="24" s="1"/>
  <c r="T31" i="24"/>
  <c r="T32" i="24"/>
  <c r="X117" i="22"/>
  <c r="X118" i="22"/>
  <c r="W119" i="22"/>
  <c r="W121" i="22" s="1"/>
  <c r="W122" i="22" s="1"/>
  <c r="W127" i="22" s="1"/>
  <c r="W129" i="22" s="1"/>
  <c r="U33" i="22"/>
  <c r="U35" i="22" s="1"/>
  <c r="U36" i="22" s="1"/>
  <c r="U41" i="22" s="1"/>
  <c r="U43" i="22" s="1"/>
  <c r="Z75" i="3" s="1"/>
  <c r="V118" i="38"/>
  <c r="V31" i="23"/>
  <c r="V74" i="22"/>
  <c r="T117" i="23"/>
  <c r="W74" i="24"/>
  <c r="V21" i="22"/>
  <c r="V22" i="22" s="1"/>
  <c r="X57" i="24"/>
  <c r="U107" i="23"/>
  <c r="V76" i="23" l="1"/>
  <c r="V78" i="23" s="1"/>
  <c r="V79" i="23" s="1"/>
  <c r="V84" i="23" s="1"/>
  <c r="V86" i="23" s="1"/>
  <c r="W64" i="23"/>
  <c r="X55" i="23" s="1"/>
  <c r="W21" i="23"/>
  <c r="W22" i="23" s="1"/>
  <c r="W30" i="23" s="1"/>
  <c r="X75" i="23"/>
  <c r="Y98" i="24"/>
  <c r="Y100" i="24" s="1"/>
  <c r="V161" i="23"/>
  <c r="W65" i="22"/>
  <c r="W73" i="22" s="1"/>
  <c r="W75" i="22" s="1"/>
  <c r="V12" i="24"/>
  <c r="V14" i="24" s="1"/>
  <c r="X64" i="22"/>
  <c r="X65" i="22" s="1"/>
  <c r="X73" i="22" s="1"/>
  <c r="X75" i="22" s="1"/>
  <c r="X118" i="24"/>
  <c r="X117" i="24"/>
  <c r="V98" i="23"/>
  <c r="V100" i="23" s="1"/>
  <c r="U108" i="23"/>
  <c r="U116" i="23" s="1"/>
  <c r="U118" i="23" s="1"/>
  <c r="W76" i="24"/>
  <c r="W78" i="24" s="1"/>
  <c r="W79" i="24" s="1"/>
  <c r="W84" i="24" s="1"/>
  <c r="W86" i="24" s="1"/>
  <c r="U31" i="24"/>
  <c r="U32" i="24"/>
  <c r="T33" i="24"/>
  <c r="T35" i="24" s="1"/>
  <c r="T36" i="24" s="1"/>
  <c r="T41" i="24" s="1"/>
  <c r="T43" i="24" s="1"/>
  <c r="Y95" i="3" s="1"/>
  <c r="Y99" i="3" s="1"/>
  <c r="T119" i="23"/>
  <c r="T121" i="23" s="1"/>
  <c r="T122" i="23" s="1"/>
  <c r="T127" i="23" s="1"/>
  <c r="T129" i="23" s="1"/>
  <c r="V33" i="23"/>
  <c r="V35" i="23" s="1"/>
  <c r="V36" i="23" s="1"/>
  <c r="V41" i="23" s="1"/>
  <c r="V43" i="23" s="1"/>
  <c r="Z79" i="3"/>
  <c r="X119" i="22"/>
  <c r="X121" i="22" s="1"/>
  <c r="X122" i="22" s="1"/>
  <c r="X127" i="22" s="1"/>
  <c r="X129" i="22" s="1"/>
  <c r="V76" i="22"/>
  <c r="V78" i="22" s="1"/>
  <c r="V79" i="22" s="1"/>
  <c r="V84" i="22" s="1"/>
  <c r="V86" i="22" s="1"/>
  <c r="W161" i="6"/>
  <c r="U32" i="38"/>
  <c r="W12" i="22"/>
  <c r="V30" i="22"/>
  <c r="V32" i="22" s="1"/>
  <c r="Y107" i="22"/>
  <c r="X62" i="24"/>
  <c r="X66" i="24" s="1"/>
  <c r="X70" i="24" s="1"/>
  <c r="V19" i="24" l="1"/>
  <c r="V23" i="24" s="1"/>
  <c r="V27" i="24" s="1"/>
  <c r="AA85" i="3"/>
  <c r="AA89" i="3" s="1"/>
  <c r="X12" i="23"/>
  <c r="X57" i="23"/>
  <c r="X62" i="23" s="1"/>
  <c r="X66" i="23" s="1"/>
  <c r="X70" i="23" s="1"/>
  <c r="W74" i="22"/>
  <c r="W76" i="22" s="1"/>
  <c r="W78" i="22" s="1"/>
  <c r="W79" i="22" s="1"/>
  <c r="W84" i="22" s="1"/>
  <c r="W86" i="22" s="1"/>
  <c r="W65" i="23"/>
  <c r="W73" i="23" s="1"/>
  <c r="W74" i="23" s="1"/>
  <c r="W76" i="23" s="1"/>
  <c r="W78" i="23" s="1"/>
  <c r="W79" i="23" s="1"/>
  <c r="W84" i="23" s="1"/>
  <c r="W86" i="23" s="1"/>
  <c r="W75" i="6"/>
  <c r="Y105" i="24"/>
  <c r="Y109" i="24" s="1"/>
  <c r="Y113" i="24" s="1"/>
  <c r="X119" i="24"/>
  <c r="X121" i="24" s="1"/>
  <c r="X122" i="24" s="1"/>
  <c r="X127" i="24" s="1"/>
  <c r="X129" i="24" s="1"/>
  <c r="V75" i="5"/>
  <c r="Y55" i="22"/>
  <c r="Y57" i="22" s="1"/>
  <c r="Y62" i="22" s="1"/>
  <c r="Y66" i="22" s="1"/>
  <c r="Y70" i="22" s="1"/>
  <c r="Z98" i="22"/>
  <c r="Z100" i="22" s="1"/>
  <c r="Z105" i="22" s="1"/>
  <c r="Z109" i="22" s="1"/>
  <c r="Z113" i="22" s="1"/>
  <c r="Y108" i="22"/>
  <c r="Y116" i="22" s="1"/>
  <c r="Y118" i="22" s="1"/>
  <c r="U33" i="24"/>
  <c r="U35" i="24" s="1"/>
  <c r="U36" i="24" s="1"/>
  <c r="U41" i="24" s="1"/>
  <c r="U43" i="24" s="1"/>
  <c r="Z95" i="3" s="1"/>
  <c r="W31" i="23"/>
  <c r="W32" i="23"/>
  <c r="W75" i="38"/>
  <c r="U117" i="23"/>
  <c r="X74" i="22"/>
  <c r="V31" i="22"/>
  <c r="V21" i="24"/>
  <c r="W14" i="22"/>
  <c r="W19" i="22" s="1"/>
  <c r="W23" i="22" s="1"/>
  <c r="W27" i="22" s="1"/>
  <c r="X14" i="23"/>
  <c r="X19" i="23" s="1"/>
  <c r="X23" i="23" s="1"/>
  <c r="X27" i="23" s="1"/>
  <c r="X64" i="24"/>
  <c r="X65" i="24" s="1"/>
  <c r="V105" i="23"/>
  <c r="V109" i="23" s="1"/>
  <c r="V113" i="23" s="1"/>
  <c r="Y107" i="24" l="1"/>
  <c r="Y108" i="24" s="1"/>
  <c r="X64" i="23"/>
  <c r="Y55" i="23" s="1"/>
  <c r="Y57" i="23" s="1"/>
  <c r="Y64" i="22"/>
  <c r="Y65" i="22" s="1"/>
  <c r="Y73" i="22" s="1"/>
  <c r="Y75" i="22" s="1"/>
  <c r="U161" i="6"/>
  <c r="U32" i="2"/>
  <c r="W12" i="24"/>
  <c r="W14" i="24" s="1"/>
  <c r="W19" i="24" s="1"/>
  <c r="W23" i="24" s="1"/>
  <c r="W27" i="24" s="1"/>
  <c r="V22" i="24"/>
  <c r="V30" i="24" s="1"/>
  <c r="Z99" i="3"/>
  <c r="U119" i="23"/>
  <c r="U121" i="23" s="1"/>
  <c r="U122" i="23" s="1"/>
  <c r="U127" i="23" s="1"/>
  <c r="U129" i="23" s="1"/>
  <c r="W33" i="23"/>
  <c r="W35" i="23" s="1"/>
  <c r="W36" i="23" s="1"/>
  <c r="W41" i="23" s="1"/>
  <c r="W43" i="23" s="1"/>
  <c r="AB85" i="3" s="1"/>
  <c r="AB89" i="3" s="1"/>
  <c r="X76" i="22"/>
  <c r="X78" i="22" s="1"/>
  <c r="X79" i="22" s="1"/>
  <c r="X84" i="22" s="1"/>
  <c r="X86" i="22" s="1"/>
  <c r="V33" i="22"/>
  <c r="V35" i="22" s="1"/>
  <c r="V36" i="22" s="1"/>
  <c r="V41" i="22" s="1"/>
  <c r="V43" i="22" s="1"/>
  <c r="AA75" i="3" s="1"/>
  <c r="W118" i="38"/>
  <c r="Y117" i="22"/>
  <c r="X21" i="23"/>
  <c r="V107" i="23"/>
  <c r="W21" i="22"/>
  <c r="Z107" i="22"/>
  <c r="Z108" i="22" s="1"/>
  <c r="Y55" i="24"/>
  <c r="X73" i="24"/>
  <c r="X75" i="24" s="1"/>
  <c r="Z98" i="24"/>
  <c r="Y116" i="24"/>
  <c r="Y118" i="24" s="1"/>
  <c r="X65" i="23" l="1"/>
  <c r="X73" i="23" s="1"/>
  <c r="X74" i="23" s="1"/>
  <c r="X76" i="23" s="1"/>
  <c r="X78" i="23" s="1"/>
  <c r="X79" i="23" s="1"/>
  <c r="X84" i="23" s="1"/>
  <c r="X86" i="23" s="1"/>
  <c r="Y62" i="23"/>
  <c r="Y64" i="23" s="1"/>
  <c r="Z55" i="22"/>
  <c r="Z118" i="20"/>
  <c r="W98" i="23"/>
  <c r="W100" i="23" s="1"/>
  <c r="V108" i="23"/>
  <c r="V116" i="23" s="1"/>
  <c r="V118" i="23" s="1"/>
  <c r="X12" i="22"/>
  <c r="X14" i="22" s="1"/>
  <c r="X19" i="22" s="1"/>
  <c r="X23" i="22" s="1"/>
  <c r="X27" i="22" s="1"/>
  <c r="W22" i="22"/>
  <c r="W30" i="22" s="1"/>
  <c r="W32" i="22" s="1"/>
  <c r="Y12" i="23"/>
  <c r="Y14" i="23" s="1"/>
  <c r="X22" i="23"/>
  <c r="X30" i="23" s="1"/>
  <c r="X32" i="23" s="1"/>
  <c r="V31" i="24"/>
  <c r="V32" i="24"/>
  <c r="Y119" i="22"/>
  <c r="Y121" i="22" s="1"/>
  <c r="Y122" i="22" s="1"/>
  <c r="Y127" i="22" s="1"/>
  <c r="Y129" i="22" s="1"/>
  <c r="AA79" i="3"/>
  <c r="X118" i="38"/>
  <c r="X75" i="38"/>
  <c r="V32" i="38"/>
  <c r="Y74" i="22"/>
  <c r="X74" i="24"/>
  <c r="Y117" i="24"/>
  <c r="Z116" i="22"/>
  <c r="Z118" i="22" s="1"/>
  <c r="AA98" i="22"/>
  <c r="W21" i="24"/>
  <c r="W22" i="24" s="1"/>
  <c r="Z100" i="24"/>
  <c r="Y57" i="24"/>
  <c r="Y62" i="24" s="1"/>
  <c r="Z57" i="22"/>
  <c r="Y66" i="23" l="1"/>
  <c r="Y70" i="23" s="1"/>
  <c r="Z55" i="23"/>
  <c r="Y65" i="23"/>
  <c r="Y73" i="23" s="1"/>
  <c r="Y75" i="23" s="1"/>
  <c r="X21" i="22"/>
  <c r="Y12" i="22" s="1"/>
  <c r="Y14" i="22" s="1"/>
  <c r="Y19" i="23"/>
  <c r="Y23" i="23" s="1"/>
  <c r="Y27" i="23" s="1"/>
  <c r="W75" i="5"/>
  <c r="W105" i="23"/>
  <c r="W109" i="23" s="1"/>
  <c r="W113" i="23" s="1"/>
  <c r="Y119" i="24"/>
  <c r="Y121" i="24" s="1"/>
  <c r="Y122" i="24" s="1"/>
  <c r="Y127" i="24" s="1"/>
  <c r="Y129" i="24" s="1"/>
  <c r="X76" i="24"/>
  <c r="X78" i="24" s="1"/>
  <c r="X79" i="24" s="1"/>
  <c r="X84" i="24" s="1"/>
  <c r="X86" i="24" s="1"/>
  <c r="V33" i="24"/>
  <c r="V35" i="24" s="1"/>
  <c r="V36" i="24" s="1"/>
  <c r="V41" i="24" s="1"/>
  <c r="V43" i="24" s="1"/>
  <c r="AA95" i="3" s="1"/>
  <c r="Y76" i="22"/>
  <c r="Y78" i="22" s="1"/>
  <c r="Y79" i="22" s="1"/>
  <c r="Y84" i="22" s="1"/>
  <c r="Y86" i="22" s="1"/>
  <c r="AC75" i="21"/>
  <c r="Y118" i="38"/>
  <c r="W32" i="38"/>
  <c r="Z117" i="22"/>
  <c r="X31" i="23"/>
  <c r="V117" i="23"/>
  <c r="W31" i="22"/>
  <c r="AA100" i="22"/>
  <c r="Y66" i="24"/>
  <c r="Y70" i="24" s="1"/>
  <c r="Y64" i="24"/>
  <c r="Z105" i="24"/>
  <c r="Z109" i="24" s="1"/>
  <c r="Z113" i="24" s="1"/>
  <c r="X12" i="24"/>
  <c r="W30" i="24"/>
  <c r="Z62" i="22"/>
  <c r="Z66" i="22" s="1"/>
  <c r="Z70" i="22" s="1"/>
  <c r="X22" i="22" l="1"/>
  <c r="X30" i="22" s="1"/>
  <c r="X32" i="22" s="1"/>
  <c r="W107" i="23"/>
  <c r="W108" i="23" s="1"/>
  <c r="W116" i="23" s="1"/>
  <c r="W118" i="23" s="1"/>
  <c r="Y19" i="22"/>
  <c r="Y23" i="22" s="1"/>
  <c r="Y27" i="22" s="1"/>
  <c r="Y74" i="23"/>
  <c r="Y76" i="23" s="1"/>
  <c r="Y78" i="23" s="1"/>
  <c r="Y79" i="23" s="1"/>
  <c r="Y84" i="23" s="1"/>
  <c r="Y86" i="23" s="1"/>
  <c r="Z57" i="23"/>
  <c r="Z62" i="23" s="1"/>
  <c r="Z66" i="23" s="1"/>
  <c r="Z70" i="23" s="1"/>
  <c r="V161" i="6"/>
  <c r="Y21" i="23"/>
  <c r="Y22" i="23" s="1"/>
  <c r="Y30" i="23" s="1"/>
  <c r="Y32" i="23" s="1"/>
  <c r="X32" i="21"/>
  <c r="Y75" i="5"/>
  <c r="Z55" i="24"/>
  <c r="Z57" i="24" s="1"/>
  <c r="Z62" i="24" s="1"/>
  <c r="Z66" i="24" s="1"/>
  <c r="Z70" i="24" s="1"/>
  <c r="Y65" i="24"/>
  <c r="Y73" i="24" s="1"/>
  <c r="Y75" i="24" s="1"/>
  <c r="AA99" i="3"/>
  <c r="W31" i="24"/>
  <c r="W32" i="24"/>
  <c r="V119" i="23"/>
  <c r="V121" i="23" s="1"/>
  <c r="V122" i="23" s="1"/>
  <c r="V127" i="23" s="1"/>
  <c r="V129" i="23" s="1"/>
  <c r="X33" i="23"/>
  <c r="X35" i="23" s="1"/>
  <c r="X36" i="23" s="1"/>
  <c r="X41" i="23" s="1"/>
  <c r="X43" i="23" s="1"/>
  <c r="AC85" i="3" s="1"/>
  <c r="AC89" i="3" s="1"/>
  <c r="V18" i="10" s="1"/>
  <c r="Z119" i="22"/>
  <c r="Z121" i="22" s="1"/>
  <c r="Z122" i="22" s="1"/>
  <c r="Z127" i="22" s="1"/>
  <c r="Z129" i="22" s="1"/>
  <c r="W33" i="22"/>
  <c r="W35" i="22" s="1"/>
  <c r="W36" i="22" s="1"/>
  <c r="W41" i="22" s="1"/>
  <c r="W43" i="22" s="1"/>
  <c r="AB75" i="3" s="1"/>
  <c r="AB79" i="3" s="1"/>
  <c r="Y75" i="38"/>
  <c r="AA105" i="22"/>
  <c r="AA109" i="22" s="1"/>
  <c r="AA113" i="22" s="1"/>
  <c r="X14" i="24"/>
  <c r="Z107" i="24"/>
  <c r="Z108" i="24" s="1"/>
  <c r="Z64" i="22"/>
  <c r="Z65" i="22" s="1"/>
  <c r="Z64" i="24" l="1"/>
  <c r="Z65" i="24" s="1"/>
  <c r="Z73" i="24" s="1"/>
  <c r="Z75" i="24" s="1"/>
  <c r="X31" i="22"/>
  <c r="X33" i="22" s="1"/>
  <c r="X35" i="22" s="1"/>
  <c r="X36" i="22" s="1"/>
  <c r="X41" i="22" s="1"/>
  <c r="X43" i="22" s="1"/>
  <c r="AC75" i="3" s="1"/>
  <c r="AC79" i="3" s="1"/>
  <c r="V17" i="10" s="1"/>
  <c r="X98" i="23"/>
  <c r="X100" i="23" s="1"/>
  <c r="X105" i="23" s="1"/>
  <c r="X109" i="23" s="1"/>
  <c r="X113" i="23" s="1"/>
  <c r="Y21" i="22"/>
  <c r="Y22" i="22" s="1"/>
  <c r="Y30" i="22" s="1"/>
  <c r="Z64" i="23"/>
  <c r="Z12" i="23"/>
  <c r="Z14" i="23" s="1"/>
  <c r="Z19" i="23" s="1"/>
  <c r="Z23" i="23" s="1"/>
  <c r="Z27" i="23" s="1"/>
  <c r="Y31" i="23"/>
  <c r="Y33" i="23" s="1"/>
  <c r="Y35" i="23" s="1"/>
  <c r="Y36" i="23" s="1"/>
  <c r="Y41" i="23" s="1"/>
  <c r="Y43" i="23" s="1"/>
  <c r="AD85" i="3" s="1"/>
  <c r="AD89" i="3" s="1"/>
  <c r="AA32" i="6"/>
  <c r="W33" i="24"/>
  <c r="W35" i="24" s="1"/>
  <c r="W36" i="24" s="1"/>
  <c r="W41" i="24" s="1"/>
  <c r="W43" i="24" s="1"/>
  <c r="AB95" i="3" s="1"/>
  <c r="AB99" i="3" s="1"/>
  <c r="Z161" i="6"/>
  <c r="AA161" i="6"/>
  <c r="W117" i="23"/>
  <c r="Y74" i="24"/>
  <c r="X107" i="23"/>
  <c r="AA107" i="22"/>
  <c r="AA108" i="22" s="1"/>
  <c r="AA98" i="24"/>
  <c r="Z116" i="24"/>
  <c r="Z118" i="24" s="1"/>
  <c r="X19" i="24"/>
  <c r="X23" i="24" s="1"/>
  <c r="X27" i="24" s="1"/>
  <c r="AA55" i="22"/>
  <c r="Z73" i="22"/>
  <c r="Z75" i="22" s="1"/>
  <c r="AA55" i="24" l="1"/>
  <c r="AA57" i="24" s="1"/>
  <c r="Z12" i="22"/>
  <c r="Z14" i="22" s="1"/>
  <c r="Z21" i="23"/>
  <c r="AA12" i="23" s="1"/>
  <c r="AA14" i="23" s="1"/>
  <c r="Y161" i="23"/>
  <c r="AA55" i="23"/>
  <c r="Z65" i="23"/>
  <c r="Z73" i="23" s="1"/>
  <c r="Y98" i="23"/>
  <c r="Y100" i="23" s="1"/>
  <c r="X108" i="23"/>
  <c r="X116" i="23" s="1"/>
  <c r="X118" i="23" s="1"/>
  <c r="Y76" i="24"/>
  <c r="Y78" i="24" s="1"/>
  <c r="Y79" i="24" s="1"/>
  <c r="Y84" i="24" s="1"/>
  <c r="Y86" i="24" s="1"/>
  <c r="W119" i="23"/>
  <c r="W121" i="23" s="1"/>
  <c r="W122" i="23" s="1"/>
  <c r="W127" i="23" s="1"/>
  <c r="W129" i="23" s="1"/>
  <c r="Y31" i="22"/>
  <c r="Y32" i="22"/>
  <c r="Z118" i="38"/>
  <c r="X32" i="38"/>
  <c r="Z74" i="22"/>
  <c r="Z74" i="24"/>
  <c r="Z117" i="24"/>
  <c r="AB98" i="22"/>
  <c r="AA116" i="22"/>
  <c r="AA118" i="22" s="1"/>
  <c r="AA100" i="24"/>
  <c r="AA105" i="24" s="1"/>
  <c r="AA109" i="24" s="1"/>
  <c r="AA113" i="24" s="1"/>
  <c r="X21" i="24"/>
  <c r="X22" i="24" s="1"/>
  <c r="AA57" i="22"/>
  <c r="AA161" i="38" l="1"/>
  <c r="Z22" i="23"/>
  <c r="Z30" i="23" s="1"/>
  <c r="Z32" i="23" s="1"/>
  <c r="Z75" i="23"/>
  <c r="Z74" i="23"/>
  <c r="AA57" i="23"/>
  <c r="AA62" i="23" s="1"/>
  <c r="AA66" i="23" s="1"/>
  <c r="AA70" i="23" s="1"/>
  <c r="AA19" i="23"/>
  <c r="AA23" i="23" s="1"/>
  <c r="AA27" i="23" s="1"/>
  <c r="Y105" i="23"/>
  <c r="Y109" i="23" s="1"/>
  <c r="Y113" i="23" s="1"/>
  <c r="Z119" i="24"/>
  <c r="Z121" i="24" s="1"/>
  <c r="Z122" i="24" s="1"/>
  <c r="Z127" i="24" s="1"/>
  <c r="Z129" i="24" s="1"/>
  <c r="Z76" i="24"/>
  <c r="Z78" i="24" s="1"/>
  <c r="Z79" i="24" s="1"/>
  <c r="Z84" i="24" s="1"/>
  <c r="Z86" i="24" s="1"/>
  <c r="Z76" i="22"/>
  <c r="Z78" i="22" s="1"/>
  <c r="Z79" i="22" s="1"/>
  <c r="Z84" i="22" s="1"/>
  <c r="Z86" i="22" s="1"/>
  <c r="Y33" i="22"/>
  <c r="Y35" i="22" s="1"/>
  <c r="Y36" i="22" s="1"/>
  <c r="Y41" i="22" s="1"/>
  <c r="Y43" i="22" s="1"/>
  <c r="AD75" i="3" s="1"/>
  <c r="AD79" i="3" s="1"/>
  <c r="AC118" i="20"/>
  <c r="X117" i="23"/>
  <c r="AA117" i="22"/>
  <c r="AB100" i="22"/>
  <c r="AB105" i="22" s="1"/>
  <c r="AB109" i="22" s="1"/>
  <c r="AB113" i="22" s="1"/>
  <c r="AA107" i="24"/>
  <c r="Y12" i="24"/>
  <c r="X30" i="24"/>
  <c r="AA62" i="24"/>
  <c r="AA66" i="24" s="1"/>
  <c r="AA70" i="24" s="1"/>
  <c r="AA62" i="22"/>
  <c r="AA66" i="22" s="1"/>
  <c r="AA70" i="22" s="1"/>
  <c r="Z19" i="22"/>
  <c r="Z23" i="22" s="1"/>
  <c r="Z27" i="22" s="1"/>
  <c r="Z31" i="23" l="1"/>
  <c r="Z33" i="23" s="1"/>
  <c r="Z35" i="23" s="1"/>
  <c r="Z36" i="23" s="1"/>
  <c r="Z41" i="23" s="1"/>
  <c r="Z43" i="23" s="1"/>
  <c r="Z76" i="23"/>
  <c r="Z78" i="23" s="1"/>
  <c r="Z79" i="23" s="1"/>
  <c r="Z84" i="23" s="1"/>
  <c r="Z86" i="23" s="1"/>
  <c r="AA64" i="23"/>
  <c r="AA161" i="23"/>
  <c r="AA21" i="23"/>
  <c r="Y107" i="23"/>
  <c r="Y108" i="23" s="1"/>
  <c r="Y116" i="23" s="1"/>
  <c r="Y118" i="23" s="1"/>
  <c r="AC161" i="23"/>
  <c r="AA118" i="4"/>
  <c r="AB98" i="24"/>
  <c r="AB100" i="24" s="1"/>
  <c r="AB105" i="24" s="1"/>
  <c r="AB109" i="24" s="1"/>
  <c r="AB113" i="24" s="1"/>
  <c r="AA108" i="24"/>
  <c r="AA116" i="24" s="1"/>
  <c r="AA118" i="24" s="1"/>
  <c r="X31" i="24"/>
  <c r="X32" i="24"/>
  <c r="X119" i="23"/>
  <c r="X121" i="23" s="1"/>
  <c r="X122" i="23" s="1"/>
  <c r="X127" i="23" s="1"/>
  <c r="X129" i="23" s="1"/>
  <c r="AA119" i="22"/>
  <c r="AA121" i="22" s="1"/>
  <c r="AA122" i="22" s="1"/>
  <c r="AA127" i="22" s="1"/>
  <c r="AA129" i="22" s="1"/>
  <c r="Z32" i="21"/>
  <c r="AC32" i="20"/>
  <c r="AA118" i="38"/>
  <c r="Z75" i="38"/>
  <c r="AB107" i="22"/>
  <c r="Z21" i="22"/>
  <c r="Y14" i="24"/>
  <c r="Y19" i="24" s="1"/>
  <c r="Y23" i="24" s="1"/>
  <c r="Y27" i="24" s="1"/>
  <c r="AA64" i="24"/>
  <c r="AA65" i="24" s="1"/>
  <c r="AA64" i="22"/>
  <c r="AA65" i="22" s="1"/>
  <c r="AE85" i="3" l="1"/>
  <c r="AE89" i="3" s="1"/>
  <c r="AB55" i="23"/>
  <c r="AA65" i="23"/>
  <c r="AA73" i="23" s="1"/>
  <c r="X161" i="6"/>
  <c r="Z98" i="23"/>
  <c r="Z100" i="23" s="1"/>
  <c r="AA22" i="23"/>
  <c r="AA30" i="23" s="1"/>
  <c r="AB12" i="23"/>
  <c r="AB161" i="23"/>
  <c r="AA12" i="22"/>
  <c r="AA14" i="22" s="1"/>
  <c r="AA19" i="22" s="1"/>
  <c r="AA23" i="22" s="1"/>
  <c r="AA27" i="22" s="1"/>
  <c r="Z22" i="22"/>
  <c r="Z30" i="22" s="1"/>
  <c r="Z32" i="22" s="1"/>
  <c r="AC98" i="22"/>
  <c r="AC100" i="22" s="1"/>
  <c r="AC105" i="22" s="1"/>
  <c r="AC109" i="22" s="1"/>
  <c r="AC113" i="22" s="1"/>
  <c r="AB108" i="22"/>
  <c r="AB116" i="22" s="1"/>
  <c r="AB118" i="22" s="1"/>
  <c r="X33" i="24"/>
  <c r="X35" i="24" s="1"/>
  <c r="X36" i="24" s="1"/>
  <c r="X41" i="24" s="1"/>
  <c r="X43" i="24" s="1"/>
  <c r="AC95" i="3" s="1"/>
  <c r="AC99" i="3" s="1"/>
  <c r="V19" i="10" s="1"/>
  <c r="AC75" i="23"/>
  <c r="Y32" i="38"/>
  <c r="Y117" i="23"/>
  <c r="AA117" i="24"/>
  <c r="AB55" i="24"/>
  <c r="AA73" i="24"/>
  <c r="AA75" i="24" s="1"/>
  <c r="Y21" i="24"/>
  <c r="AB107" i="24"/>
  <c r="AB55" i="22"/>
  <c r="AA73" i="22"/>
  <c r="AA75" i="22" s="1"/>
  <c r="AA75" i="23" l="1"/>
  <c r="AA74" i="23"/>
  <c r="AB57" i="23"/>
  <c r="AB62" i="23" s="1"/>
  <c r="AB66" i="23" s="1"/>
  <c r="AB70" i="23" s="1"/>
  <c r="Z105" i="23"/>
  <c r="AB14" i="23"/>
  <c r="AA32" i="23"/>
  <c r="AA31" i="23"/>
  <c r="Z75" i="5"/>
  <c r="AA21" i="22"/>
  <c r="AA22" i="22" s="1"/>
  <c r="AA30" i="22" s="1"/>
  <c r="AA32" i="22" s="1"/>
  <c r="AC32" i="6"/>
  <c r="AC161" i="21"/>
  <c r="AC98" i="24"/>
  <c r="AC100" i="24" s="1"/>
  <c r="AC105" i="24" s="1"/>
  <c r="AC109" i="24" s="1"/>
  <c r="AC113" i="24" s="1"/>
  <c r="AB108" i="24"/>
  <c r="AB116" i="24" s="1"/>
  <c r="AB118" i="24" s="1"/>
  <c r="Z12" i="24"/>
  <c r="Z14" i="24" s="1"/>
  <c r="Y22" i="24"/>
  <c r="Y30" i="24" s="1"/>
  <c r="AA119" i="24"/>
  <c r="AA121" i="24" s="1"/>
  <c r="AA122" i="24" s="1"/>
  <c r="AA127" i="24" s="1"/>
  <c r="AA129" i="24" s="1"/>
  <c r="Y119" i="23"/>
  <c r="Y121" i="23" s="1"/>
  <c r="Y122" i="23" s="1"/>
  <c r="Y127" i="23" s="1"/>
  <c r="Y129" i="23" s="1"/>
  <c r="AC161" i="6"/>
  <c r="AB118" i="38"/>
  <c r="AB117" i="22"/>
  <c r="AA74" i="22"/>
  <c r="Z31" i="22"/>
  <c r="AA74" i="24"/>
  <c r="AC107" i="22"/>
  <c r="AB57" i="24"/>
  <c r="AB57" i="22"/>
  <c r="AA76" i="23" l="1"/>
  <c r="AA78" i="23" s="1"/>
  <c r="AA79" i="23" s="1"/>
  <c r="AA84" i="23" s="1"/>
  <c r="AA86" i="23" s="1"/>
  <c r="AB64" i="23"/>
  <c r="Z109" i="23"/>
  <c r="Z113" i="23" s="1"/>
  <c r="Z107" i="23"/>
  <c r="AA33" i="23"/>
  <c r="AA35" i="23" s="1"/>
  <c r="AA36" i="23" s="1"/>
  <c r="AA41" i="23" s="1"/>
  <c r="AA43" i="23" s="1"/>
  <c r="AB19" i="23"/>
  <c r="AB23" i="23" s="1"/>
  <c r="AB27" i="23" s="1"/>
  <c r="AB12" i="22"/>
  <c r="AB14" i="22" s="1"/>
  <c r="AC108" i="22"/>
  <c r="AC116" i="22" s="1"/>
  <c r="AC117" i="22" s="1"/>
  <c r="AA76" i="24"/>
  <c r="AA78" i="24" s="1"/>
  <c r="AA79" i="24" s="1"/>
  <c r="AA84" i="24" s="1"/>
  <c r="AA86" i="24" s="1"/>
  <c r="Y31" i="24"/>
  <c r="Y32" i="24"/>
  <c r="AC32" i="23"/>
  <c r="AC118" i="22"/>
  <c r="AB119" i="22"/>
  <c r="AB121" i="22" s="1"/>
  <c r="AB122" i="22" s="1"/>
  <c r="AB127" i="22" s="1"/>
  <c r="AB129" i="22" s="1"/>
  <c r="AA76" i="22"/>
  <c r="AA78" i="22" s="1"/>
  <c r="AA79" i="22" s="1"/>
  <c r="AA84" i="22" s="1"/>
  <c r="AA86" i="22" s="1"/>
  <c r="Z33" i="22"/>
  <c r="Z35" i="22" s="1"/>
  <c r="Z36" i="22" s="1"/>
  <c r="Z41" i="22" s="1"/>
  <c r="Z43" i="22" s="1"/>
  <c r="AE75" i="3" s="1"/>
  <c r="AE79" i="3" s="1"/>
  <c r="AC161" i="20"/>
  <c r="AC118" i="38"/>
  <c r="AA75" i="38"/>
  <c r="AA31" i="22"/>
  <c r="AB117" i="24"/>
  <c r="AC107" i="24"/>
  <c r="Z19" i="24"/>
  <c r="Z23" i="24" s="1"/>
  <c r="Z27" i="24" s="1"/>
  <c r="AB62" i="24"/>
  <c r="AB66" i="24" s="1"/>
  <c r="AB70" i="24" s="1"/>
  <c r="AB62" i="22"/>
  <c r="AB66" i="22" s="1"/>
  <c r="AB70" i="22" s="1"/>
  <c r="AF85" i="3" l="1"/>
  <c r="AF89" i="3" s="1"/>
  <c r="AB65" i="23"/>
  <c r="AB73" i="23" s="1"/>
  <c r="AC55" i="23"/>
  <c r="Z108" i="23"/>
  <c r="Z116" i="23" s="1"/>
  <c r="AA98" i="23"/>
  <c r="AA100" i="23" s="1"/>
  <c r="AB19" i="22"/>
  <c r="AB23" i="22" s="1"/>
  <c r="AB27" i="22" s="1"/>
  <c r="AB21" i="23"/>
  <c r="AC161" i="2"/>
  <c r="AC108" i="24"/>
  <c r="AC116" i="24" s="1"/>
  <c r="AC117" i="24" s="1"/>
  <c r="AB119" i="24"/>
  <c r="AB121" i="24" s="1"/>
  <c r="AB122" i="24" s="1"/>
  <c r="AB127" i="24" s="1"/>
  <c r="AB129" i="24" s="1"/>
  <c r="AC118" i="24"/>
  <c r="Y33" i="24"/>
  <c r="Y35" i="24" s="1"/>
  <c r="Y36" i="24" s="1"/>
  <c r="Y41" i="24" s="1"/>
  <c r="Y43" i="24" s="1"/>
  <c r="AD95" i="3" s="1"/>
  <c r="AC119" i="22"/>
  <c r="AC121" i="22" s="1"/>
  <c r="AC122" i="22" s="1"/>
  <c r="AC127" i="22" s="1"/>
  <c r="AC129" i="22" s="1"/>
  <c r="AA33" i="22"/>
  <c r="AA35" i="22" s="1"/>
  <c r="AA36" i="22" s="1"/>
  <c r="AA41" i="22" s="1"/>
  <c r="AA43" i="22" s="1"/>
  <c r="AF75" i="3" s="1"/>
  <c r="AF79" i="3" s="1"/>
  <c r="Z32" i="38"/>
  <c r="Z21" i="24"/>
  <c r="AB64" i="24"/>
  <c r="AB64" i="22"/>
  <c r="AB65" i="22" s="1"/>
  <c r="AA105" i="23" l="1"/>
  <c r="AC57" i="23"/>
  <c r="AC62" i="23" s="1"/>
  <c r="AC66" i="23" s="1"/>
  <c r="AC70" i="23" s="1"/>
  <c r="AB75" i="23"/>
  <c r="AB74" i="23"/>
  <c r="AB21" i="22"/>
  <c r="AB22" i="22" s="1"/>
  <c r="AB30" i="22" s="1"/>
  <c r="AB32" i="22" s="1"/>
  <c r="Z118" i="23"/>
  <c r="Z117" i="23"/>
  <c r="AC12" i="23"/>
  <c r="AB22" i="23"/>
  <c r="AB30" i="23" s="1"/>
  <c r="AA75" i="5"/>
  <c r="AC161" i="24"/>
  <c r="AC75" i="5"/>
  <c r="AA12" i="24"/>
  <c r="AA14" i="24" s="1"/>
  <c r="AA19" i="24" s="1"/>
  <c r="AA23" i="24" s="1"/>
  <c r="AA27" i="24" s="1"/>
  <c r="Z22" i="24"/>
  <c r="Z30" i="24" s="1"/>
  <c r="AC55" i="24"/>
  <c r="AC57" i="24" s="1"/>
  <c r="AB65" i="24"/>
  <c r="AB73" i="24" s="1"/>
  <c r="AB75" i="24" s="1"/>
  <c r="AC119" i="24"/>
  <c r="AC121" i="24" s="1"/>
  <c r="AC122" i="24" s="1"/>
  <c r="AC127" i="24" s="1"/>
  <c r="AC129" i="24" s="1"/>
  <c r="AD99" i="3"/>
  <c r="AA109" i="23"/>
  <c r="AA113" i="23" s="1"/>
  <c r="AA107" i="23"/>
  <c r="AA108" i="23" s="1"/>
  <c r="AC55" i="22"/>
  <c r="AB73" i="22"/>
  <c r="AB75" i="22" s="1"/>
  <c r="AB76" i="23" l="1"/>
  <c r="AB78" i="23" s="1"/>
  <c r="AB79" i="23" s="1"/>
  <c r="AB84" i="23" s="1"/>
  <c r="AB86" i="23" s="1"/>
  <c r="AC12" i="22"/>
  <c r="AC64" i="23"/>
  <c r="AC65" i="23" s="1"/>
  <c r="AC73" i="23" s="1"/>
  <c r="AC74" i="23" s="1"/>
  <c r="AC76" i="23" s="1"/>
  <c r="AC78" i="23" s="1"/>
  <c r="AC79" i="23" s="1"/>
  <c r="AC84" i="23" s="1"/>
  <c r="AC86" i="23" s="1"/>
  <c r="Z119" i="23"/>
  <c r="Z121" i="23" s="1"/>
  <c r="Z122" i="23" s="1"/>
  <c r="Z127" i="23" s="1"/>
  <c r="Z129" i="23" s="1"/>
  <c r="AB32" i="23"/>
  <c r="AB31" i="23"/>
  <c r="AC14" i="23"/>
  <c r="AC19" i="23" s="1"/>
  <c r="AC23" i="23" s="1"/>
  <c r="AC27" i="23" s="1"/>
  <c r="AA21" i="24"/>
  <c r="AA22" i="24" s="1"/>
  <c r="AA30" i="24" s="1"/>
  <c r="AC62" i="24"/>
  <c r="AC66" i="24" s="1"/>
  <c r="AC70" i="24" s="1"/>
  <c r="AC75" i="6"/>
  <c r="AC118" i="4"/>
  <c r="Z31" i="24"/>
  <c r="Z32" i="24"/>
  <c r="AA32" i="38"/>
  <c r="AB75" i="38"/>
  <c r="AB74" i="22"/>
  <c r="AB31" i="22"/>
  <c r="AB74" i="24"/>
  <c r="AB98" i="23"/>
  <c r="AA116" i="23"/>
  <c r="AC57" i="22"/>
  <c r="AC62" i="22" s="1"/>
  <c r="AC66" i="22" s="1"/>
  <c r="AC70" i="22" s="1"/>
  <c r="AC14" i="22"/>
  <c r="AC19" i="22" s="1"/>
  <c r="AC23" i="22" s="1"/>
  <c r="AC27" i="22" s="1"/>
  <c r="AB33" i="23" l="1"/>
  <c r="AB35" i="23" s="1"/>
  <c r="AB36" i="23" s="1"/>
  <c r="AB41" i="23" s="1"/>
  <c r="AB43" i="23" s="1"/>
  <c r="AG85" i="3" s="1"/>
  <c r="AG89" i="3" s="1"/>
  <c r="AB12" i="24"/>
  <c r="AC21" i="23"/>
  <c r="AC22" i="23" s="1"/>
  <c r="AC30" i="23" s="1"/>
  <c r="AC31" i="23" s="1"/>
  <c r="AC33" i="23" s="1"/>
  <c r="AC35" i="23" s="1"/>
  <c r="AC36" i="23" s="1"/>
  <c r="AC41" i="23" s="1"/>
  <c r="AC43" i="23" s="1"/>
  <c r="AH85" i="3" s="1"/>
  <c r="AC64" i="24"/>
  <c r="AC65" i="24" s="1"/>
  <c r="AC73" i="24" s="1"/>
  <c r="AC161" i="4"/>
  <c r="AC75" i="2"/>
  <c r="AB76" i="24"/>
  <c r="AB78" i="24" s="1"/>
  <c r="AB79" i="24" s="1"/>
  <c r="AB84" i="24" s="1"/>
  <c r="AB86" i="24" s="1"/>
  <c r="AA31" i="24"/>
  <c r="AA32" i="24"/>
  <c r="Z33" i="24"/>
  <c r="Z35" i="24" s="1"/>
  <c r="Z36" i="24" s="1"/>
  <c r="Z41" i="24" s="1"/>
  <c r="Z43" i="24" s="1"/>
  <c r="AE95" i="3" s="1"/>
  <c r="AE99" i="3" s="1"/>
  <c r="AA117" i="23"/>
  <c r="AA118" i="23"/>
  <c r="AB76" i="22"/>
  <c r="AB78" i="22" s="1"/>
  <c r="AB79" i="22" s="1"/>
  <c r="AB84" i="22" s="1"/>
  <c r="AB86" i="22" s="1"/>
  <c r="AB33" i="22"/>
  <c r="AB35" i="22" s="1"/>
  <c r="AB36" i="22" s="1"/>
  <c r="AB41" i="22" s="1"/>
  <c r="AB43" i="22" s="1"/>
  <c r="AB100" i="23"/>
  <c r="AB105" i="23" s="1"/>
  <c r="AB109" i="23" s="1"/>
  <c r="AB113" i="23" s="1"/>
  <c r="AB14" i="24"/>
  <c r="AC64" i="22"/>
  <c r="AC21" i="22"/>
  <c r="AH89" i="3" l="1"/>
  <c r="W18" i="10" s="1"/>
  <c r="AB75" i="5"/>
  <c r="AC75" i="4"/>
  <c r="AC161" i="5"/>
  <c r="AC75" i="24"/>
  <c r="AC74" i="24"/>
  <c r="AC22" i="22"/>
  <c r="AC30" i="22" s="1"/>
  <c r="AC65" i="22"/>
  <c r="AC73" i="22" s="1"/>
  <c r="AC74" i="22" s="1"/>
  <c r="AA33" i="24"/>
  <c r="AA35" i="24" s="1"/>
  <c r="AA36" i="24" s="1"/>
  <c r="AA41" i="24" s="1"/>
  <c r="AA43" i="24" s="1"/>
  <c r="AF95" i="3" s="1"/>
  <c r="AA119" i="23"/>
  <c r="AA121" i="23" s="1"/>
  <c r="AA122" i="23" s="1"/>
  <c r="AA127" i="23" s="1"/>
  <c r="AA129" i="23" s="1"/>
  <c r="AC161" i="22"/>
  <c r="AG75" i="3"/>
  <c r="AG79" i="3" s="1"/>
  <c r="AC75" i="22"/>
  <c r="AC32" i="21"/>
  <c r="AC75" i="38"/>
  <c r="AB107" i="23"/>
  <c r="AB19" i="24"/>
  <c r="AB23" i="24" s="1"/>
  <c r="AB27" i="24" s="1"/>
  <c r="AB161" i="6" l="1"/>
  <c r="AC76" i="24"/>
  <c r="AC78" i="24" s="1"/>
  <c r="AC79" i="24" s="1"/>
  <c r="AC84" i="24" s="1"/>
  <c r="AC86" i="24" s="1"/>
  <c r="AC32" i="22"/>
  <c r="AC31" i="22"/>
  <c r="AC98" i="23"/>
  <c r="AC100" i="23" s="1"/>
  <c r="AC105" i="23" s="1"/>
  <c r="AB108" i="23"/>
  <c r="AB116" i="23" s="1"/>
  <c r="AB118" i="23" s="1"/>
  <c r="AF99" i="3"/>
  <c r="AC76" i="22"/>
  <c r="AC78" i="22" s="1"/>
  <c r="AC79" i="22" s="1"/>
  <c r="AC84" i="22" s="1"/>
  <c r="AC86" i="22" s="1"/>
  <c r="AB21" i="24"/>
  <c r="AB22" i="24" s="1"/>
  <c r="AC33" i="22" l="1"/>
  <c r="AC35" i="22" s="1"/>
  <c r="AC36" i="22" s="1"/>
  <c r="AC41" i="22" s="1"/>
  <c r="AC43" i="22" s="1"/>
  <c r="AH75" i="3" s="1"/>
  <c r="AH79" i="3" s="1"/>
  <c r="W17" i="10" s="1"/>
  <c r="AC32" i="4"/>
  <c r="AB32" i="38"/>
  <c r="AB117" i="23"/>
  <c r="AC109" i="23"/>
  <c r="AC113" i="23" s="1"/>
  <c r="AC107" i="23"/>
  <c r="AC12" i="24"/>
  <c r="AB30" i="24"/>
  <c r="AC32" i="5" l="1"/>
  <c r="AC108" i="23"/>
  <c r="AC116" i="23" s="1"/>
  <c r="AB31" i="24"/>
  <c r="AB32" i="24"/>
  <c r="AB119" i="23"/>
  <c r="AB121" i="23" s="1"/>
  <c r="AB122" i="23" s="1"/>
  <c r="AB127" i="23" s="1"/>
  <c r="AB129" i="23" s="1"/>
  <c r="AC14" i="24"/>
  <c r="AC118" i="2" l="1"/>
  <c r="AC118" i="23"/>
  <c r="AC117" i="23"/>
  <c r="AB33" i="24"/>
  <c r="AB35" i="24" s="1"/>
  <c r="AB36" i="24" s="1"/>
  <c r="AB41" i="24" s="1"/>
  <c r="AB43" i="24" s="1"/>
  <c r="AG95" i="3" s="1"/>
  <c r="AG99" i="3" s="1"/>
  <c r="AC32" i="38"/>
  <c r="AC19" i="24"/>
  <c r="AC23" i="24" s="1"/>
  <c r="AC27" i="24" s="1"/>
  <c r="AC119" i="23" l="1"/>
  <c r="AC121" i="23" s="1"/>
  <c r="AC122" i="23" s="1"/>
  <c r="AC127" i="23" s="1"/>
  <c r="AC129" i="23" s="1"/>
  <c r="AC118" i="21"/>
  <c r="AC21" i="24"/>
  <c r="AC118" i="6" l="1"/>
  <c r="AC22" i="24"/>
  <c r="AC30" i="24" s="1"/>
  <c r="AC31" i="24" s="1"/>
  <c r="AC32" i="24"/>
  <c r="AC33" i="24" l="1"/>
  <c r="AC35" i="24" s="1"/>
  <c r="AC36" i="24" s="1"/>
  <c r="AC41" i="24" s="1"/>
  <c r="AC43" i="24" s="1"/>
  <c r="AH95" i="3" s="1"/>
  <c r="AH99" i="3" s="1"/>
  <c r="W19" i="10" s="1"/>
  <c r="AC75" i="20" l="1"/>
  <c r="AC118" i="5" l="1"/>
  <c r="E161" i="6" l="1"/>
  <c r="E161" i="20"/>
  <c r="E118" i="6" l="1"/>
  <c r="E75" i="20"/>
  <c r="E75" i="6"/>
  <c r="E161" i="21"/>
  <c r="E75" i="21"/>
  <c r="F118" i="5" l="1"/>
  <c r="F32" i="4"/>
  <c r="F32" i="2"/>
  <c r="F161" i="20"/>
  <c r="F161" i="6"/>
  <c r="F118" i="4" l="1"/>
  <c r="F161" i="4"/>
  <c r="F75" i="6"/>
  <c r="F75" i="5" l="1"/>
  <c r="G118" i="2"/>
  <c r="G75" i="4"/>
  <c r="G32" i="5" l="1"/>
  <c r="G161" i="2"/>
  <c r="G75" i="21"/>
  <c r="G161" i="20"/>
  <c r="G118" i="6"/>
  <c r="G161" i="38"/>
  <c r="G75" i="5"/>
  <c r="G32" i="21" l="1"/>
  <c r="G75" i="6"/>
  <c r="H161" i="6" l="1"/>
  <c r="H161" i="21"/>
  <c r="H32" i="2"/>
  <c r="H118" i="2"/>
  <c r="H75" i="4"/>
  <c r="H118" i="20"/>
  <c r="H118" i="4" l="1"/>
  <c r="I32" i="6"/>
  <c r="H161" i="4"/>
  <c r="H75" i="5"/>
  <c r="I75" i="20" l="1"/>
  <c r="I32" i="4" l="1"/>
  <c r="I75" i="4"/>
  <c r="I32" i="5"/>
  <c r="I75" i="5" l="1"/>
  <c r="I118" i="4"/>
  <c r="I161" i="2"/>
  <c r="I118" i="6"/>
  <c r="I75" i="6"/>
  <c r="J161" i="5" l="1"/>
  <c r="J118" i="2"/>
  <c r="J32" i="2" l="1"/>
  <c r="K32" i="6"/>
  <c r="J75" i="21"/>
  <c r="J32" i="5"/>
  <c r="J161" i="4"/>
  <c r="J118" i="20"/>
  <c r="J161" i="21"/>
  <c r="J118" i="6" l="1"/>
  <c r="K75" i="20"/>
  <c r="K32" i="4" l="1"/>
  <c r="K161" i="5"/>
  <c r="K118" i="2"/>
  <c r="K75" i="4"/>
  <c r="K161" i="6"/>
  <c r="K75" i="21" l="1"/>
  <c r="K75" i="5"/>
  <c r="K161" i="4"/>
  <c r="L118" i="5"/>
  <c r="K161" i="2"/>
  <c r="K32" i="2"/>
  <c r="K32" i="5"/>
  <c r="K118" i="4"/>
  <c r="L32" i="6"/>
  <c r="K161" i="21"/>
  <c r="K118" i="20"/>
  <c r="M75" i="2" l="1"/>
  <c r="L118" i="21"/>
  <c r="L75" i="21" l="1"/>
  <c r="L32" i="21"/>
  <c r="L75" i="4"/>
  <c r="M161" i="20" l="1"/>
  <c r="L118" i="4"/>
  <c r="L32" i="5"/>
  <c r="L32" i="2"/>
  <c r="M32" i="6"/>
  <c r="M75" i="20"/>
  <c r="L161" i="2"/>
  <c r="M118" i="21" l="1"/>
  <c r="M118" i="2"/>
  <c r="M161" i="6"/>
  <c r="M32" i="4"/>
  <c r="M75" i="21" l="1"/>
  <c r="M32" i="21"/>
  <c r="M118" i="20"/>
  <c r="O32" i="20" l="1"/>
  <c r="N161" i="6" l="1"/>
  <c r="N161" i="4"/>
  <c r="N118" i="21"/>
  <c r="N161" i="5"/>
  <c r="N75" i="5"/>
  <c r="N161" i="21"/>
  <c r="N75" i="21" l="1"/>
  <c r="N32" i="5"/>
  <c r="O161" i="6" l="1"/>
  <c r="O75" i="20"/>
  <c r="N118" i="6"/>
  <c r="O118" i="2"/>
  <c r="N161" i="2"/>
  <c r="O32" i="2" l="1"/>
  <c r="O118" i="20"/>
  <c r="O75" i="6" l="1"/>
  <c r="Q32" i="20"/>
  <c r="Q75" i="4" l="1"/>
  <c r="P161" i="5"/>
  <c r="P161" i="6"/>
  <c r="P161" i="21"/>
  <c r="P75" i="20"/>
  <c r="P161" i="4"/>
  <c r="P32" i="5" l="1"/>
  <c r="P118" i="21"/>
  <c r="Q118" i="5"/>
  <c r="R75" i="2"/>
  <c r="Q75" i="5" l="1"/>
  <c r="R32" i="20"/>
  <c r="P118" i="6"/>
  <c r="Q161" i="4" l="1"/>
  <c r="R32" i="6"/>
  <c r="Q161" i="21"/>
  <c r="Q118" i="2"/>
  <c r="S75" i="2" l="1"/>
  <c r="Q32" i="21"/>
  <c r="S75" i="4" l="1"/>
  <c r="R161" i="6"/>
  <c r="R75" i="5"/>
  <c r="T161" i="20" l="1"/>
  <c r="R118" i="21"/>
  <c r="R118" i="2"/>
  <c r="T32" i="20" l="1"/>
  <c r="T75" i="2"/>
  <c r="R75" i="21"/>
  <c r="T118" i="5" l="1"/>
  <c r="S161" i="21"/>
  <c r="S161" i="4"/>
  <c r="U161" i="38" l="1"/>
  <c r="S118" i="6"/>
  <c r="T32" i="2"/>
  <c r="S75" i="21" l="1"/>
  <c r="T118" i="20"/>
  <c r="T161" i="4" l="1"/>
  <c r="V118" i="4" l="1"/>
  <c r="V161" i="20"/>
  <c r="V75" i="4"/>
  <c r="U32" i="5"/>
  <c r="T118" i="6"/>
  <c r="V75" i="2" l="1"/>
  <c r="U32" i="21"/>
  <c r="W75" i="2" l="1"/>
  <c r="V161" i="5"/>
  <c r="V32" i="2" l="1"/>
  <c r="V32" i="5"/>
  <c r="U118" i="6"/>
  <c r="W32" i="6"/>
  <c r="V161" i="21"/>
  <c r="V32" i="21" l="1"/>
  <c r="X75" i="4" l="1"/>
  <c r="W161" i="5"/>
  <c r="W161" i="2"/>
  <c r="W32" i="21" l="1"/>
  <c r="X32" i="6"/>
  <c r="W118" i="20"/>
  <c r="W161" i="4"/>
  <c r="X75" i="20"/>
  <c r="W32" i="2"/>
  <c r="Y118" i="4" l="1"/>
  <c r="Y161" i="38"/>
  <c r="X32" i="5" l="1"/>
  <c r="Y32" i="20"/>
  <c r="X161" i="5"/>
  <c r="X118" i="20" l="1"/>
  <c r="X161" i="4"/>
  <c r="X75" i="21"/>
  <c r="Y32" i="6"/>
  <c r="X32" i="2"/>
  <c r="Z161" i="20"/>
  <c r="X118" i="6" l="1"/>
  <c r="Z75" i="4"/>
  <c r="Y32" i="4"/>
  <c r="X75" i="6"/>
  <c r="Z118" i="4"/>
  <c r="X118" i="2"/>
  <c r="Z32" i="20" l="1"/>
  <c r="Y32" i="21"/>
  <c r="AA75" i="2"/>
  <c r="Y161" i="5"/>
  <c r="AA161" i="20" l="1"/>
  <c r="Y161" i="4"/>
  <c r="Y32" i="2"/>
  <c r="AB75" i="2" l="1"/>
  <c r="Z161" i="21"/>
  <c r="Z32" i="5"/>
  <c r="Y118" i="2"/>
  <c r="AA118" i="5"/>
  <c r="AB75" i="4" l="1"/>
  <c r="Z32" i="2"/>
  <c r="Z118" i="6"/>
  <c r="AB32" i="4" l="1"/>
  <c r="AB118" i="5"/>
  <c r="AA161" i="5"/>
  <c r="AB161" i="21"/>
  <c r="AB161" i="2"/>
  <c r="AB32" i="6"/>
  <c r="AB75" i="20" l="1"/>
  <c r="AA118" i="21" l="1"/>
  <c r="AB75" i="21"/>
  <c r="AA118" i="6" l="1"/>
  <c r="AB75" i="6" l="1"/>
  <c r="AB32" i="2"/>
  <c r="AB118" i="21" l="1"/>
  <c r="AB118" i="6" l="1"/>
  <c r="E32" i="4" l="1"/>
  <c r="E118" i="21" l="1"/>
  <c r="F75" i="2" l="1"/>
  <c r="F32" i="20"/>
  <c r="F32" i="6" l="1"/>
  <c r="F161" i="5"/>
  <c r="F161" i="21"/>
  <c r="F75" i="20"/>
  <c r="F118" i="21" l="1"/>
  <c r="F161" i="38"/>
  <c r="G161" i="4" l="1"/>
  <c r="G161" i="6"/>
  <c r="G75" i="2"/>
  <c r="G161" i="5" l="1"/>
  <c r="G161" i="21"/>
  <c r="H32" i="20" l="1"/>
  <c r="H161" i="20"/>
  <c r="H32" i="4"/>
  <c r="H161" i="5" l="1"/>
  <c r="H75" i="6"/>
  <c r="H75" i="2"/>
  <c r="I118" i="5" l="1"/>
  <c r="H161" i="38"/>
  <c r="I75" i="2" l="1"/>
  <c r="J75" i="4"/>
  <c r="I75" i="21" l="1"/>
  <c r="I118" i="2"/>
  <c r="J118" i="5" l="1"/>
  <c r="J32" i="20"/>
  <c r="J75" i="2" l="1"/>
  <c r="J161" i="38" l="1"/>
  <c r="K32" i="20" l="1"/>
  <c r="K118" i="5"/>
  <c r="L161" i="20" l="1"/>
  <c r="L161" i="5" l="1"/>
  <c r="L32" i="4"/>
  <c r="M118" i="6"/>
  <c r="M118" i="4"/>
  <c r="L75" i="20"/>
  <c r="L75" i="5"/>
  <c r="M75" i="4"/>
  <c r="K161" i="38" l="1"/>
  <c r="L118" i="2" l="1"/>
  <c r="M32" i="2" l="1"/>
  <c r="M75" i="5"/>
  <c r="M32" i="20"/>
  <c r="M161" i="5"/>
  <c r="M118" i="5" l="1"/>
  <c r="N118" i="20"/>
  <c r="N161" i="20"/>
  <c r="L161" i="38" l="1"/>
  <c r="M161" i="21"/>
  <c r="O118" i="4"/>
  <c r="N32" i="20" l="1"/>
  <c r="N75" i="2"/>
  <c r="N118" i="5" l="1"/>
  <c r="P161" i="20" l="1"/>
  <c r="O32" i="6"/>
  <c r="O161" i="4"/>
  <c r="P118" i="4"/>
  <c r="N118" i="2"/>
  <c r="O32" i="5" l="1"/>
  <c r="P161" i="2"/>
  <c r="P75" i="2" l="1"/>
  <c r="O118" i="5"/>
  <c r="O161" i="21"/>
  <c r="P32" i="20" l="1"/>
  <c r="P75" i="5"/>
  <c r="Q118" i="20"/>
  <c r="R75" i="4"/>
  <c r="Q32" i="2" l="1"/>
  <c r="Q161" i="38"/>
  <c r="Q161" i="5"/>
  <c r="P118" i="5" l="1"/>
  <c r="Q118" i="21"/>
  <c r="Q32" i="5"/>
  <c r="Q75" i="2"/>
  <c r="S161" i="20" l="1"/>
  <c r="R32" i="2"/>
  <c r="S161" i="6"/>
  <c r="R161" i="4" l="1"/>
  <c r="T75" i="4"/>
  <c r="S118" i="20"/>
  <c r="T118" i="4"/>
  <c r="S161" i="2"/>
  <c r="S32" i="21" l="1"/>
  <c r="R118" i="5"/>
  <c r="S75" i="5" l="1"/>
  <c r="U118" i="4"/>
  <c r="U75" i="6" l="1"/>
  <c r="T32" i="21"/>
  <c r="T75" i="20"/>
  <c r="S118" i="5"/>
  <c r="U161" i="2"/>
  <c r="T75" i="5" l="1"/>
  <c r="T118" i="21"/>
  <c r="T75" i="21" l="1"/>
  <c r="U161" i="4" l="1"/>
  <c r="V161" i="2"/>
  <c r="V75" i="6"/>
  <c r="U118" i="2"/>
  <c r="U118" i="21" l="1"/>
  <c r="V118" i="2" l="1"/>
  <c r="W32" i="5"/>
  <c r="Y161" i="6" l="1"/>
  <c r="X161" i="20"/>
  <c r="V118" i="5"/>
  <c r="W32" i="20"/>
  <c r="W118" i="21" l="1"/>
  <c r="X32" i="4"/>
  <c r="Y118" i="20" l="1"/>
  <c r="X75" i="2" l="1"/>
  <c r="Z75" i="6" l="1"/>
  <c r="Y32" i="5"/>
  <c r="Z161" i="2" l="1"/>
  <c r="Z161" i="38"/>
  <c r="AA75" i="4"/>
  <c r="Y118" i="21" l="1"/>
  <c r="Y75" i="2"/>
  <c r="Z32" i="4"/>
  <c r="Y75" i="21"/>
  <c r="Y118" i="5"/>
  <c r="AB118" i="4" l="1"/>
  <c r="Z161" i="4"/>
  <c r="AA32" i="21" l="1"/>
  <c r="AA118" i="20"/>
  <c r="AA75" i="20"/>
  <c r="AB161" i="20"/>
  <c r="Z118" i="2" l="1"/>
  <c r="Z75" i="21"/>
  <c r="Z75" i="2"/>
  <c r="Z118" i="21"/>
  <c r="AA32" i="5"/>
  <c r="AB118" i="20" l="1"/>
  <c r="AA32" i="20"/>
  <c r="AB161" i="5"/>
  <c r="AB161" i="38"/>
  <c r="AB32" i="21" l="1"/>
  <c r="AB161" i="4" l="1"/>
  <c r="AA75" i="21"/>
  <c r="AB32" i="20" l="1"/>
  <c r="F32" i="21" l="1"/>
  <c r="G32" i="2" l="1"/>
  <c r="G32" i="6"/>
  <c r="G32" i="20"/>
  <c r="G118" i="5"/>
  <c r="G75" i="20" l="1"/>
  <c r="G118" i="21"/>
  <c r="H118" i="6" l="1"/>
  <c r="H32" i="5"/>
  <c r="H32" i="6" l="1"/>
  <c r="H75" i="21" l="1"/>
  <c r="I161" i="20" l="1"/>
  <c r="J161" i="2" l="1"/>
  <c r="I161" i="6"/>
  <c r="I161" i="38" l="1"/>
  <c r="I161" i="5"/>
  <c r="J75" i="5" l="1"/>
  <c r="K75" i="2" l="1"/>
  <c r="K161" i="20" l="1"/>
  <c r="K118" i="21"/>
  <c r="L32" i="20" l="1"/>
  <c r="L161" i="6" l="1"/>
  <c r="M161" i="2" l="1"/>
  <c r="N118" i="4" l="1"/>
  <c r="M161" i="4"/>
  <c r="N75" i="4" l="1"/>
  <c r="O161" i="2" l="1"/>
  <c r="P118" i="2"/>
  <c r="O75" i="4" l="1"/>
  <c r="O75" i="21" l="1"/>
  <c r="P75" i="4" l="1"/>
  <c r="O75" i="5"/>
  <c r="R118" i="6" l="1"/>
  <c r="Q75" i="20" l="1"/>
  <c r="Q161" i="6" l="1"/>
  <c r="R118" i="20"/>
  <c r="S32" i="6" l="1"/>
  <c r="S161" i="5" l="1"/>
  <c r="T161" i="2" l="1"/>
  <c r="U75" i="2"/>
  <c r="S75" i="20"/>
  <c r="T32" i="5" l="1"/>
  <c r="R161" i="21"/>
  <c r="W118" i="2" l="1"/>
  <c r="U75" i="4"/>
  <c r="V118" i="6" l="1"/>
  <c r="W118" i="4" l="1"/>
  <c r="U75" i="20"/>
  <c r="V161" i="4"/>
  <c r="W75" i="4" l="1"/>
  <c r="V75" i="20"/>
  <c r="X161" i="2" l="1"/>
  <c r="U161" i="21"/>
  <c r="Y161" i="20"/>
  <c r="W118" i="5" l="1"/>
  <c r="W75" i="20" l="1"/>
  <c r="Y161" i="2" l="1"/>
  <c r="X161" i="38"/>
  <c r="Y75" i="4" l="1"/>
  <c r="AA32" i="2" l="1"/>
  <c r="W161" i="21"/>
  <c r="Z118" i="5" l="1"/>
  <c r="Y75" i="20"/>
  <c r="AA161" i="2" l="1"/>
  <c r="AA32" i="4"/>
  <c r="AA161" i="4" l="1"/>
  <c r="AA161" i="21" l="1"/>
  <c r="O161" i="22" l="1"/>
  <c r="O161" i="23" l="1"/>
  <c r="Q161" i="24" l="1"/>
  <c r="G118" i="4"/>
  <c r="R161" i="22" l="1"/>
  <c r="H75" i="20" l="1"/>
  <c r="S161" i="22" l="1"/>
  <c r="J32" i="4" l="1"/>
  <c r="U161" i="24" l="1"/>
  <c r="K32" i="21" l="1"/>
  <c r="L161" i="21" l="1"/>
  <c r="M32" i="5" l="1"/>
  <c r="Z161" i="24" l="1"/>
  <c r="Z161" i="22"/>
  <c r="AB161" i="24" l="1"/>
  <c r="S118" i="2" l="1"/>
  <c r="R32" i="21" l="1"/>
  <c r="T32" i="4" l="1"/>
  <c r="S32" i="5"/>
  <c r="V32" i="20" l="1"/>
  <c r="U118" i="5"/>
  <c r="V75" i="21" l="1"/>
  <c r="Y75" i="6" l="1"/>
  <c r="X75" i="5" l="1"/>
  <c r="X118" i="21" l="1"/>
  <c r="Z161" i="5" l="1"/>
  <c r="Z75" i="20"/>
  <c r="F75" i="4" l="1"/>
  <c r="G32" i="4" l="1"/>
  <c r="I161" i="4" l="1"/>
  <c r="J118" i="4" l="1"/>
  <c r="N32" i="2" l="1"/>
  <c r="P32" i="2" l="1"/>
  <c r="O75" i="2"/>
  <c r="O161" i="20" l="1"/>
  <c r="Q118" i="6"/>
  <c r="R32" i="5" l="1"/>
  <c r="R118" i="4"/>
  <c r="S32" i="2" l="1"/>
  <c r="S118" i="4" l="1"/>
  <c r="U75" i="21" l="1"/>
  <c r="V118" i="21" l="1"/>
  <c r="W118" i="6" l="1"/>
  <c r="X118" i="5" l="1"/>
  <c r="Y118" i="6" l="1"/>
  <c r="Y161" i="21" l="1"/>
  <c r="Z32" i="6" l="1"/>
  <c r="AB118" i="2" l="1"/>
  <c r="AA75" i="6" l="1"/>
  <c r="I134" i="21" l="1"/>
  <c r="H134" i="21"/>
  <c r="F134" i="21"/>
  <c r="I91" i="21"/>
  <c r="H91" i="21"/>
  <c r="G91" i="21"/>
  <c r="I48" i="21"/>
  <c r="H48" i="21"/>
  <c r="G48" i="21"/>
  <c r="F48" i="21"/>
  <c r="H5" i="21"/>
  <c r="G5" i="21"/>
  <c r="F5" i="21"/>
  <c r="E5" i="21"/>
  <c r="G133" i="21"/>
  <c r="G137" i="21" s="1"/>
  <c r="F133" i="21"/>
  <c r="F137" i="21" s="1"/>
  <c r="E133" i="21"/>
  <c r="E137" i="21" s="1"/>
  <c r="E90" i="21"/>
  <c r="E94" i="21" s="1"/>
  <c r="H47" i="21"/>
  <c r="H51" i="21" s="1"/>
  <c r="E47" i="21"/>
  <c r="E51" i="21" s="1"/>
  <c r="I90" i="21" l="1"/>
  <c r="I94" i="21" s="1"/>
  <c r="F90" i="21"/>
  <c r="F94" i="21" s="1"/>
  <c r="G4" i="21"/>
  <c r="G8" i="21" s="1"/>
  <c r="I4" i="21"/>
  <c r="I8" i="21" s="1"/>
  <c r="F135" i="21"/>
  <c r="F144" i="21" s="1"/>
  <c r="F149" i="21" s="1"/>
  <c r="F155" i="21"/>
  <c r="I155" i="21"/>
  <c r="F69" i="21"/>
  <c r="I112" i="21"/>
  <c r="H49" i="21"/>
  <c r="H58" i="21" s="1"/>
  <c r="H63" i="21" s="1"/>
  <c r="H69" i="21"/>
  <c r="G69" i="21"/>
  <c r="F26" i="21"/>
  <c r="I69" i="21"/>
  <c r="G26" i="21"/>
  <c r="H155" i="21"/>
  <c r="G112" i="21"/>
  <c r="E26" i="21"/>
  <c r="H26" i="21"/>
  <c r="H112" i="21"/>
  <c r="F4" i="21"/>
  <c r="F8" i="21" s="1"/>
  <c r="G47" i="21"/>
  <c r="G51" i="21" s="1"/>
  <c r="H90" i="21"/>
  <c r="H94" i="21" s="1"/>
  <c r="I133" i="21"/>
  <c r="I137" i="21" s="1"/>
  <c r="G90" i="21"/>
  <c r="G94" i="21" s="1"/>
  <c r="H133" i="21"/>
  <c r="H137" i="21" s="1"/>
  <c r="I5" i="21"/>
  <c r="H4" i="21"/>
  <c r="H8" i="21" s="1"/>
  <c r="I47" i="21"/>
  <c r="I51" i="21" s="1"/>
  <c r="F91" i="21"/>
  <c r="G134" i="21"/>
  <c r="I92" i="21" l="1"/>
  <c r="I101" i="21" s="1"/>
  <c r="I106" i="21" s="1"/>
  <c r="G6" i="21"/>
  <c r="G15" i="21" s="1"/>
  <c r="G20" i="21" s="1"/>
  <c r="H6" i="21"/>
  <c r="H15" i="21" s="1"/>
  <c r="H20" i="21" s="1"/>
  <c r="G49" i="21"/>
  <c r="G58" i="21" s="1"/>
  <c r="G63" i="21" s="1"/>
  <c r="I26" i="21"/>
  <c r="I6" i="21"/>
  <c r="I15" i="21" s="1"/>
  <c r="I20" i="21" s="1"/>
  <c r="H135" i="21"/>
  <c r="H144" i="21" s="1"/>
  <c r="H149" i="21" s="1"/>
  <c r="I49" i="21"/>
  <c r="I58" i="21" s="1"/>
  <c r="I63" i="21" s="1"/>
  <c r="I135" i="21"/>
  <c r="I144" i="21" s="1"/>
  <c r="I149" i="21" s="1"/>
  <c r="G135" i="21"/>
  <c r="G144" i="21" s="1"/>
  <c r="G149" i="21" s="1"/>
  <c r="G155" i="21"/>
  <c r="F92" i="21"/>
  <c r="F101" i="21" s="1"/>
  <c r="F106" i="21" s="1"/>
  <c r="F112" i="21"/>
  <c r="H92" i="21"/>
  <c r="H101" i="21" s="1"/>
  <c r="H106" i="21" s="1"/>
  <c r="G92" i="21"/>
  <c r="G101" i="21" s="1"/>
  <c r="G106" i="21" s="1"/>
  <c r="F6" i="21"/>
  <c r="F15" i="21" s="1"/>
  <c r="F20" i="21" s="1"/>
  <c r="E91" i="21"/>
  <c r="E48" i="21"/>
  <c r="E134" i="21"/>
  <c r="F47" i="21"/>
  <c r="E4" i="21"/>
  <c r="E135" i="21" l="1"/>
  <c r="E144" i="21" s="1"/>
  <c r="E155" i="21"/>
  <c r="E112" i="21"/>
  <c r="E92" i="21"/>
  <c r="E101" i="21" s="1"/>
  <c r="F51" i="21"/>
  <c r="F58" i="21" s="1"/>
  <c r="F63" i="21" s="1"/>
  <c r="F49" i="21"/>
  <c r="E69" i="21"/>
  <c r="E49" i="21"/>
  <c r="E58" i="21" s="1"/>
  <c r="E8" i="21"/>
  <c r="E15" i="21" s="1"/>
  <c r="E6" i="21"/>
  <c r="E63" i="21" l="1"/>
  <c r="E66" i="21" s="1"/>
  <c r="E70" i="21" s="1"/>
  <c r="E20" i="21"/>
  <c r="E23" i="21" s="1"/>
  <c r="E27" i="21" s="1"/>
  <c r="E106" i="21"/>
  <c r="E109" i="21" s="1"/>
  <c r="E113" i="21" s="1"/>
  <c r="E149" i="21"/>
  <c r="E152" i="21" s="1"/>
  <c r="E156" i="21" s="1"/>
  <c r="E64" i="21" l="1"/>
  <c r="F55" i="21" s="1"/>
  <c r="E21" i="21"/>
  <c r="E22" i="21" s="1"/>
  <c r="E30" i="21" s="1"/>
  <c r="E31" i="21" s="1"/>
  <c r="E33" i="21" s="1"/>
  <c r="E35" i="21" s="1"/>
  <c r="E36" i="21" s="1"/>
  <c r="E41" i="21" s="1"/>
  <c r="E43" i="21" s="1"/>
  <c r="E107" i="21"/>
  <c r="E108" i="21" s="1"/>
  <c r="E116" i="21" s="1"/>
  <c r="E117" i="21" s="1"/>
  <c r="E119" i="21" s="1"/>
  <c r="E121" i="21" s="1"/>
  <c r="E122" i="21" s="1"/>
  <c r="E127" i="21" s="1"/>
  <c r="E129" i="21" s="1"/>
  <c r="E150" i="21"/>
  <c r="E65" i="21" l="1"/>
  <c r="E73" i="21" s="1"/>
  <c r="E74" i="21" s="1"/>
  <c r="E76" i="21" s="1"/>
  <c r="E78" i="21" s="1"/>
  <c r="E79" i="21" s="1"/>
  <c r="E84" i="21" s="1"/>
  <c r="E86" i="21" s="1"/>
  <c r="J65" i="3" s="1"/>
  <c r="J69" i="3" s="1"/>
  <c r="K16" i="10" s="1"/>
  <c r="F98" i="21"/>
  <c r="F100" i="21" s="1"/>
  <c r="F105" i="21" s="1"/>
  <c r="F109" i="21" s="1"/>
  <c r="F113" i="21" s="1"/>
  <c r="F12" i="21"/>
  <c r="F14" i="21" s="1"/>
  <c r="F19" i="21" s="1"/>
  <c r="F23" i="21" s="1"/>
  <c r="F27" i="21" s="1"/>
  <c r="F57" i="21"/>
  <c r="F62" i="21" s="1"/>
  <c r="F66" i="21" s="1"/>
  <c r="F70" i="21" s="1"/>
  <c r="E151" i="21"/>
  <c r="E159" i="21" s="1"/>
  <c r="E160" i="21" s="1"/>
  <c r="E162" i="21" s="1"/>
  <c r="E164" i="21" s="1"/>
  <c r="E165" i="21" s="1"/>
  <c r="E170" i="21" s="1"/>
  <c r="E172" i="21" s="1"/>
  <c r="J66" i="3" s="1"/>
  <c r="F141" i="21"/>
  <c r="O161" i="24" l="1"/>
  <c r="F64" i="21"/>
  <c r="F65" i="21" s="1"/>
  <c r="F73" i="21" s="1"/>
  <c r="F74" i="21" s="1"/>
  <c r="F76" i="21" s="1"/>
  <c r="F78" i="21" s="1"/>
  <c r="F79" i="21" s="1"/>
  <c r="F84" i="21" s="1"/>
  <c r="F86" i="21" s="1"/>
  <c r="F21" i="21"/>
  <c r="G12" i="21" s="1"/>
  <c r="J70" i="3"/>
  <c r="K28" i="10" s="1"/>
  <c r="J67" i="3"/>
  <c r="J71" i="3" s="1"/>
  <c r="K40" i="10" s="1"/>
  <c r="F107" i="21"/>
  <c r="F143" i="21"/>
  <c r="F148" i="21" s="1"/>
  <c r="F152" i="21" s="1"/>
  <c r="F156" i="21" s="1"/>
  <c r="P161" i="23" l="1"/>
  <c r="G55" i="21"/>
  <c r="G57" i="21" s="1"/>
  <c r="G62" i="21" s="1"/>
  <c r="G66" i="21" s="1"/>
  <c r="G70" i="21" s="1"/>
  <c r="F22" i="21"/>
  <c r="F30" i="21" s="1"/>
  <c r="F31" i="21" s="1"/>
  <c r="F33" i="21" s="1"/>
  <c r="F35" i="21" s="1"/>
  <c r="F36" i="21" s="1"/>
  <c r="F41" i="21" s="1"/>
  <c r="F43" i="21" s="1"/>
  <c r="K65" i="3" s="1"/>
  <c r="K69" i="3" s="1"/>
  <c r="L16" i="10" s="1"/>
  <c r="F118" i="20"/>
  <c r="F150" i="21"/>
  <c r="G14" i="21"/>
  <c r="G19" i="21" s="1"/>
  <c r="G23" i="21" s="1"/>
  <c r="G27" i="21" s="1"/>
  <c r="F161" i="2"/>
  <c r="F108" i="21"/>
  <c r="F116" i="21" s="1"/>
  <c r="F117" i="21" s="1"/>
  <c r="F119" i="21" s="1"/>
  <c r="F121" i="21" s="1"/>
  <c r="F122" i="21" s="1"/>
  <c r="F127" i="21" s="1"/>
  <c r="F129" i="21" s="1"/>
  <c r="G98" i="21"/>
  <c r="G21" i="21" l="1"/>
  <c r="H12" i="21" s="1"/>
  <c r="G64" i="21"/>
  <c r="H55" i="21" s="1"/>
  <c r="G100" i="21"/>
  <c r="G105" i="21" s="1"/>
  <c r="G109" i="21" s="1"/>
  <c r="G113" i="21" s="1"/>
  <c r="F151" i="21"/>
  <c r="F159" i="21" s="1"/>
  <c r="F160" i="21" s="1"/>
  <c r="F162" i="21" s="1"/>
  <c r="F164" i="21" s="1"/>
  <c r="F165" i="21" s="1"/>
  <c r="F170" i="21" s="1"/>
  <c r="F172" i="21" s="1"/>
  <c r="K66" i="3" s="1"/>
  <c r="G141" i="21"/>
  <c r="G22" i="21" l="1"/>
  <c r="G30" i="21" s="1"/>
  <c r="G31" i="21" s="1"/>
  <c r="G33" i="21" s="1"/>
  <c r="G35" i="21" s="1"/>
  <c r="G36" i="21" s="1"/>
  <c r="G41" i="21" s="1"/>
  <c r="G43" i="21" s="1"/>
  <c r="G65" i="21"/>
  <c r="G73" i="21" s="1"/>
  <c r="G74" i="21" s="1"/>
  <c r="G76" i="21" s="1"/>
  <c r="G78" i="21" s="1"/>
  <c r="G79" i="21" s="1"/>
  <c r="G84" i="21" s="1"/>
  <c r="G86" i="21" s="1"/>
  <c r="G107" i="21"/>
  <c r="G108" i="21" s="1"/>
  <c r="G116" i="21" s="1"/>
  <c r="G117" i="21" s="1"/>
  <c r="G119" i="21" s="1"/>
  <c r="G121" i="21" s="1"/>
  <c r="G122" i="21" s="1"/>
  <c r="G127" i="21" s="1"/>
  <c r="G129" i="21" s="1"/>
  <c r="K67" i="3"/>
  <c r="K71" i="3" s="1"/>
  <c r="L40" i="10" s="1"/>
  <c r="K70" i="3"/>
  <c r="L28" i="10" s="1"/>
  <c r="H57" i="21"/>
  <c r="H62" i="21" s="1"/>
  <c r="H66" i="21" s="1"/>
  <c r="H70" i="21" s="1"/>
  <c r="G143" i="21"/>
  <c r="G148" i="21" s="1"/>
  <c r="G152" i="21" s="1"/>
  <c r="G156" i="21" s="1"/>
  <c r="H14" i="21"/>
  <c r="H19" i="21" s="1"/>
  <c r="H23" i="21" s="1"/>
  <c r="H27" i="21" s="1"/>
  <c r="Q161" i="23" l="1"/>
  <c r="Q161" i="22"/>
  <c r="L65" i="3"/>
  <c r="L69" i="3" s="1"/>
  <c r="M16" i="10" s="1"/>
  <c r="H98" i="21"/>
  <c r="H100" i="21" s="1"/>
  <c r="H105" i="21" s="1"/>
  <c r="H109" i="21" s="1"/>
  <c r="H113" i="21" s="1"/>
  <c r="H21" i="21"/>
  <c r="H64" i="21"/>
  <c r="G150" i="21"/>
  <c r="H107" i="21" l="1"/>
  <c r="I12" i="21"/>
  <c r="H22" i="21"/>
  <c r="H30" i="21" s="1"/>
  <c r="H31" i="21" s="1"/>
  <c r="H33" i="21" s="1"/>
  <c r="H35" i="21" s="1"/>
  <c r="H36" i="21" s="1"/>
  <c r="H41" i="21" s="1"/>
  <c r="H43" i="21" s="1"/>
  <c r="G151" i="21"/>
  <c r="G159" i="21" s="1"/>
  <c r="G160" i="21" s="1"/>
  <c r="G162" i="21" s="1"/>
  <c r="G164" i="21" s="1"/>
  <c r="G165" i="21" s="1"/>
  <c r="G170" i="21" s="1"/>
  <c r="G172" i="21" s="1"/>
  <c r="L66" i="3" s="1"/>
  <c r="H141" i="21"/>
  <c r="H65" i="21"/>
  <c r="H73" i="21" s="1"/>
  <c r="H74" i="21" s="1"/>
  <c r="H76" i="21" s="1"/>
  <c r="H78" i="21" s="1"/>
  <c r="H79" i="21" s="1"/>
  <c r="H84" i="21" s="1"/>
  <c r="H86" i="21" s="1"/>
  <c r="I55" i="21"/>
  <c r="M65" i="3" l="1"/>
  <c r="M69" i="3" s="1"/>
  <c r="N16" i="10" s="1"/>
  <c r="I14" i="21"/>
  <c r="I19" i="21" s="1"/>
  <c r="I23" i="21" s="1"/>
  <c r="I27" i="21" s="1"/>
  <c r="I57" i="21"/>
  <c r="I62" i="21" s="1"/>
  <c r="I66" i="21" s="1"/>
  <c r="I70" i="21" s="1"/>
  <c r="H143" i="21"/>
  <c r="H148" i="21" s="1"/>
  <c r="H152" i="21" s="1"/>
  <c r="H156" i="21" s="1"/>
  <c r="L67" i="3"/>
  <c r="L71" i="3" s="1"/>
  <c r="M40" i="10" s="1"/>
  <c r="L70" i="3"/>
  <c r="M28" i="10" s="1"/>
  <c r="I98" i="21"/>
  <c r="H108" i="21"/>
  <c r="H116" i="21" s="1"/>
  <c r="H117" i="21" s="1"/>
  <c r="H119" i="21" s="1"/>
  <c r="H121" i="21" s="1"/>
  <c r="H122" i="21" s="1"/>
  <c r="H127" i="21" s="1"/>
  <c r="H129" i="21" s="1"/>
  <c r="I21" i="21" l="1"/>
  <c r="I22" i="21" s="1"/>
  <c r="I30" i="21" s="1"/>
  <c r="I64" i="21"/>
  <c r="J55" i="21" s="1"/>
  <c r="H150" i="21"/>
  <c r="I100" i="21"/>
  <c r="I105" i="21" s="1"/>
  <c r="I109" i="21" s="1"/>
  <c r="I113" i="21" s="1"/>
  <c r="J12" i="21" l="1"/>
  <c r="J14" i="21" s="1"/>
  <c r="J19" i="21" s="1"/>
  <c r="J23" i="21" s="1"/>
  <c r="J27" i="21" s="1"/>
  <c r="I32" i="21"/>
  <c r="I31" i="21"/>
  <c r="I65" i="21"/>
  <c r="I73" i="21" s="1"/>
  <c r="I74" i="21" s="1"/>
  <c r="I76" i="21" s="1"/>
  <c r="I78" i="21" s="1"/>
  <c r="I79" i="21" s="1"/>
  <c r="I84" i="21" s="1"/>
  <c r="I86" i="21" s="1"/>
  <c r="I107" i="21"/>
  <c r="H151" i="21"/>
  <c r="H159" i="21" s="1"/>
  <c r="H160" i="21" s="1"/>
  <c r="H162" i="21" s="1"/>
  <c r="H164" i="21" s="1"/>
  <c r="H165" i="21" s="1"/>
  <c r="H170" i="21" s="1"/>
  <c r="H172" i="21" s="1"/>
  <c r="M66" i="3" s="1"/>
  <c r="I141" i="21"/>
  <c r="J57" i="21"/>
  <c r="J62" i="21" s="1"/>
  <c r="J66" i="21" s="1"/>
  <c r="J70" i="21" s="1"/>
  <c r="I33" i="21" l="1"/>
  <c r="I35" i="21" s="1"/>
  <c r="I36" i="21" s="1"/>
  <c r="I41" i="21" s="1"/>
  <c r="I43" i="21" s="1"/>
  <c r="N65" i="3" s="1"/>
  <c r="N69" i="3" s="1"/>
  <c r="O16" i="10" s="1"/>
  <c r="S161" i="23"/>
  <c r="J21" i="21"/>
  <c r="I143" i="21"/>
  <c r="I148" i="21" s="1"/>
  <c r="I152" i="21" s="1"/>
  <c r="I156" i="21" s="1"/>
  <c r="M70" i="3"/>
  <c r="N28" i="10" s="1"/>
  <c r="M67" i="3"/>
  <c r="M71" i="3" s="1"/>
  <c r="N40" i="10" s="1"/>
  <c r="J64" i="21"/>
  <c r="I108" i="21"/>
  <c r="I116" i="21" s="1"/>
  <c r="I117" i="21" s="1"/>
  <c r="I119" i="21" s="1"/>
  <c r="I121" i="21" s="1"/>
  <c r="I122" i="21" s="1"/>
  <c r="I127" i="21" s="1"/>
  <c r="I129" i="21" s="1"/>
  <c r="J98" i="21"/>
  <c r="I150" i="21" l="1"/>
  <c r="I151" i="21" s="1"/>
  <c r="I159" i="21" s="1"/>
  <c r="I160" i="21" s="1"/>
  <c r="I162" i="21" s="1"/>
  <c r="I164" i="21" s="1"/>
  <c r="I165" i="21" s="1"/>
  <c r="I170" i="21" s="1"/>
  <c r="I172" i="21" s="1"/>
  <c r="N66" i="3" s="1"/>
  <c r="K12" i="21"/>
  <c r="J22" i="21"/>
  <c r="J30" i="21" s="1"/>
  <c r="J31" i="21" s="1"/>
  <c r="J33" i="21" s="1"/>
  <c r="J35" i="21" s="1"/>
  <c r="J36" i="21" s="1"/>
  <c r="J41" i="21" s="1"/>
  <c r="J43" i="21" s="1"/>
  <c r="K55" i="21"/>
  <c r="J65" i="21"/>
  <c r="J73" i="21" s="1"/>
  <c r="J74" i="21" s="1"/>
  <c r="J76" i="21" s="1"/>
  <c r="J78" i="21" s="1"/>
  <c r="J79" i="21" s="1"/>
  <c r="J84" i="21" s="1"/>
  <c r="J86" i="21" s="1"/>
  <c r="J100" i="21"/>
  <c r="J105" i="21" s="1"/>
  <c r="J109" i="21" s="1"/>
  <c r="J113" i="21" s="1"/>
  <c r="J141" i="21" l="1"/>
  <c r="J143" i="21" s="1"/>
  <c r="J148" i="21" s="1"/>
  <c r="J152" i="21" s="1"/>
  <c r="J156" i="21" s="1"/>
  <c r="J107" i="21"/>
  <c r="K98" i="21" s="1"/>
  <c r="K57" i="21"/>
  <c r="K62" i="21" s="1"/>
  <c r="K66" i="21" s="1"/>
  <c r="K70" i="21" s="1"/>
  <c r="K14" i="21"/>
  <c r="K19" i="21" s="1"/>
  <c r="K23" i="21" s="1"/>
  <c r="K27" i="21" s="1"/>
  <c r="N67" i="3"/>
  <c r="N71" i="3" s="1"/>
  <c r="O40" i="10" s="1"/>
  <c r="N70" i="3"/>
  <c r="O28" i="10" s="1"/>
  <c r="O65" i="3"/>
  <c r="O69" i="3" s="1"/>
  <c r="P16" i="10" s="1"/>
  <c r="J108" i="21" l="1"/>
  <c r="J116" i="21" s="1"/>
  <c r="J117" i="21" s="1"/>
  <c r="J119" i="21" s="1"/>
  <c r="J121" i="21" s="1"/>
  <c r="J122" i="21" s="1"/>
  <c r="J127" i="21" s="1"/>
  <c r="J129" i="21" s="1"/>
  <c r="K64" i="21"/>
  <c r="K65" i="21" s="1"/>
  <c r="K73" i="21" s="1"/>
  <c r="K74" i="21" s="1"/>
  <c r="K76" i="21" s="1"/>
  <c r="K78" i="21" s="1"/>
  <c r="K79" i="21" s="1"/>
  <c r="K84" i="21" s="1"/>
  <c r="K86" i="21" s="1"/>
  <c r="J150" i="21"/>
  <c r="K141" i="21" s="1"/>
  <c r="J32" i="6"/>
  <c r="K100" i="21"/>
  <c r="K105" i="21" s="1"/>
  <c r="K109" i="21" s="1"/>
  <c r="K113" i="21" s="1"/>
  <c r="K21" i="21"/>
  <c r="L55" i="21" l="1"/>
  <c r="T161" i="24"/>
  <c r="J151" i="21"/>
  <c r="J159" i="21" s="1"/>
  <c r="J160" i="21" s="1"/>
  <c r="J162" i="21" s="1"/>
  <c r="J164" i="21" s="1"/>
  <c r="J165" i="21" s="1"/>
  <c r="J170" i="21" s="1"/>
  <c r="J172" i="21" s="1"/>
  <c r="O66" i="3" s="1"/>
  <c r="O67" i="3" s="1"/>
  <c r="O71" i="3" s="1"/>
  <c r="P40" i="10" s="1"/>
  <c r="K107" i="21"/>
  <c r="L98" i="21" s="1"/>
  <c r="K143" i="21"/>
  <c r="K148" i="21" s="1"/>
  <c r="K152" i="21" s="1"/>
  <c r="K156" i="21" s="1"/>
  <c r="L12" i="21"/>
  <c r="K22" i="21"/>
  <c r="K30" i="21" s="1"/>
  <c r="K31" i="21" s="1"/>
  <c r="K33" i="21" s="1"/>
  <c r="K35" i="21" s="1"/>
  <c r="K36" i="21" s="1"/>
  <c r="K41" i="21" s="1"/>
  <c r="K43" i="21" s="1"/>
  <c r="P65" i="3" s="1"/>
  <c r="P69" i="3" s="1"/>
  <c r="Q16" i="10" s="1"/>
  <c r="L57" i="21"/>
  <c r="L62" i="21" s="1"/>
  <c r="L66" i="21" s="1"/>
  <c r="L70" i="21" s="1"/>
  <c r="O70" i="3" l="1"/>
  <c r="P28" i="10" s="1"/>
  <c r="K108" i="21"/>
  <c r="K116" i="21" s="1"/>
  <c r="K117" i="21" s="1"/>
  <c r="K119" i="21" s="1"/>
  <c r="K121" i="21" s="1"/>
  <c r="K122" i="21" s="1"/>
  <c r="K127" i="21" s="1"/>
  <c r="K129" i="21" s="1"/>
  <c r="L64" i="21"/>
  <c r="M55" i="21" s="1"/>
  <c r="K150" i="21"/>
  <c r="L100" i="21"/>
  <c r="L105" i="21" s="1"/>
  <c r="L109" i="21" s="1"/>
  <c r="L113" i="21" s="1"/>
  <c r="L14" i="21"/>
  <c r="L19" i="21" s="1"/>
  <c r="L23" i="21" s="1"/>
  <c r="L27" i="21" s="1"/>
  <c r="U161" i="22" l="1"/>
  <c r="L65" i="21"/>
  <c r="L73" i="21" s="1"/>
  <c r="L74" i="21" s="1"/>
  <c r="L76" i="21" s="1"/>
  <c r="L78" i="21" s="1"/>
  <c r="L79" i="21" s="1"/>
  <c r="L84" i="21" s="1"/>
  <c r="L86" i="21" s="1"/>
  <c r="L21" i="21"/>
  <c r="L22" i="21" s="1"/>
  <c r="L30" i="21" s="1"/>
  <c r="L31" i="21" s="1"/>
  <c r="L33" i="21" s="1"/>
  <c r="L35" i="21" s="1"/>
  <c r="L36" i="21" s="1"/>
  <c r="L41" i="21" s="1"/>
  <c r="L43" i="21" s="1"/>
  <c r="L107" i="21"/>
  <c r="M98" i="21" s="1"/>
  <c r="L141" i="21"/>
  <c r="K151" i="21"/>
  <c r="K159" i="21" s="1"/>
  <c r="K160" i="21" s="1"/>
  <c r="K162" i="21" s="1"/>
  <c r="K164" i="21" s="1"/>
  <c r="K165" i="21" s="1"/>
  <c r="K170" i="21" s="1"/>
  <c r="K172" i="21" s="1"/>
  <c r="P66" i="3" s="1"/>
  <c r="M57" i="21"/>
  <c r="M62" i="21" s="1"/>
  <c r="M66" i="21" s="1"/>
  <c r="M70" i="21" s="1"/>
  <c r="Q65" i="3" l="1"/>
  <c r="Q69" i="3" s="1"/>
  <c r="R16" i="10" s="1"/>
  <c r="M12" i="21"/>
  <c r="M14" i="21" s="1"/>
  <c r="M19" i="21" s="1"/>
  <c r="M23" i="21" s="1"/>
  <c r="M27" i="21" s="1"/>
  <c r="L108" i="21"/>
  <c r="L116" i="21" s="1"/>
  <c r="L117" i="21" s="1"/>
  <c r="L119" i="21" s="1"/>
  <c r="L121" i="21" s="1"/>
  <c r="L122" i="21" s="1"/>
  <c r="L127" i="21" s="1"/>
  <c r="L129" i="21" s="1"/>
  <c r="M64" i="21"/>
  <c r="M100" i="21"/>
  <c r="M105" i="21" s="1"/>
  <c r="M109" i="21" s="1"/>
  <c r="M113" i="21" s="1"/>
  <c r="P67" i="3"/>
  <c r="P71" i="3" s="1"/>
  <c r="Q40" i="10" s="1"/>
  <c r="P70" i="3"/>
  <c r="Q28" i="10" s="1"/>
  <c r="L143" i="21"/>
  <c r="L148" i="21" s="1"/>
  <c r="L152" i="21" s="1"/>
  <c r="L156" i="21" s="1"/>
  <c r="L150" i="21" l="1"/>
  <c r="M107" i="21"/>
  <c r="M21" i="21"/>
  <c r="N55" i="21"/>
  <c r="M65" i="21"/>
  <c r="M73" i="21" s="1"/>
  <c r="M74" i="21" s="1"/>
  <c r="M76" i="21" s="1"/>
  <c r="M78" i="21" s="1"/>
  <c r="M79" i="21" s="1"/>
  <c r="M84" i="21" s="1"/>
  <c r="M86" i="21" s="1"/>
  <c r="L75" i="2"/>
  <c r="V161" i="24" l="1"/>
  <c r="N98" i="21"/>
  <c r="M108" i="21"/>
  <c r="M116" i="21" s="1"/>
  <c r="M117" i="21" s="1"/>
  <c r="M119" i="21" s="1"/>
  <c r="M121" i="21" s="1"/>
  <c r="M122" i="21" s="1"/>
  <c r="M127" i="21" s="1"/>
  <c r="M129" i="21" s="1"/>
  <c r="M22" i="21"/>
  <c r="M30" i="21" s="1"/>
  <c r="M31" i="21" s="1"/>
  <c r="M33" i="21" s="1"/>
  <c r="M35" i="21" s="1"/>
  <c r="M36" i="21" s="1"/>
  <c r="M41" i="21" s="1"/>
  <c r="M43" i="21" s="1"/>
  <c r="R65" i="3" s="1"/>
  <c r="R69" i="3" s="1"/>
  <c r="S16" i="10" s="1"/>
  <c r="N12" i="21"/>
  <c r="L151" i="21"/>
  <c r="L159" i="21" s="1"/>
  <c r="L160" i="21" s="1"/>
  <c r="L162" i="21" s="1"/>
  <c r="L164" i="21" s="1"/>
  <c r="L165" i="21" s="1"/>
  <c r="L170" i="21" s="1"/>
  <c r="L172" i="21" s="1"/>
  <c r="Q66" i="3" s="1"/>
  <c r="M141" i="21"/>
  <c r="N57" i="21"/>
  <c r="N62" i="21" s="1"/>
  <c r="N66" i="21" s="1"/>
  <c r="N70" i="21" s="1"/>
  <c r="N64" i="21" l="1"/>
  <c r="M143" i="21"/>
  <c r="M148" i="21" s="1"/>
  <c r="M152" i="21" s="1"/>
  <c r="M156" i="21" s="1"/>
  <c r="N100" i="21"/>
  <c r="N105" i="21" s="1"/>
  <c r="N109" i="21" s="1"/>
  <c r="N113" i="21" s="1"/>
  <c r="Q67" i="3"/>
  <c r="Q71" i="3" s="1"/>
  <c r="R40" i="10" s="1"/>
  <c r="Q70" i="3"/>
  <c r="R28" i="10" s="1"/>
  <c r="N14" i="21"/>
  <c r="N19" i="21" s="1"/>
  <c r="N23" i="21" s="1"/>
  <c r="N27" i="21" s="1"/>
  <c r="W161" i="22" l="1"/>
  <c r="N107" i="21"/>
  <c r="M150" i="21"/>
  <c r="O55" i="21"/>
  <c r="N65" i="21"/>
  <c r="N73" i="21" s="1"/>
  <c r="N74" i="21" s="1"/>
  <c r="N76" i="21" s="1"/>
  <c r="N78" i="21" s="1"/>
  <c r="N79" i="21" s="1"/>
  <c r="N84" i="21" s="1"/>
  <c r="N86" i="21" s="1"/>
  <c r="N21" i="21"/>
  <c r="M151" i="21" l="1"/>
  <c r="M159" i="21" s="1"/>
  <c r="M160" i="21" s="1"/>
  <c r="M162" i="21" s="1"/>
  <c r="M164" i="21" s="1"/>
  <c r="M165" i="21" s="1"/>
  <c r="M170" i="21" s="1"/>
  <c r="M172" i="21" s="1"/>
  <c r="R66" i="3" s="1"/>
  <c r="N141" i="21"/>
  <c r="O57" i="21"/>
  <c r="O62" i="21" s="1"/>
  <c r="O66" i="21" s="1"/>
  <c r="O70" i="21" s="1"/>
  <c r="N22" i="21"/>
  <c r="N30" i="21" s="1"/>
  <c r="N31" i="21" s="1"/>
  <c r="N33" i="21" s="1"/>
  <c r="N35" i="21" s="1"/>
  <c r="N36" i="21" s="1"/>
  <c r="N41" i="21" s="1"/>
  <c r="N43" i="21" s="1"/>
  <c r="S65" i="3" s="1"/>
  <c r="S69" i="3" s="1"/>
  <c r="T16" i="10" s="1"/>
  <c r="O12" i="21"/>
  <c r="O98" i="21"/>
  <c r="N108" i="21"/>
  <c r="N116" i="21" s="1"/>
  <c r="N117" i="21" s="1"/>
  <c r="N119" i="21" s="1"/>
  <c r="N121" i="21" s="1"/>
  <c r="N122" i="21" s="1"/>
  <c r="N127" i="21" s="1"/>
  <c r="N129" i="21" s="1"/>
  <c r="O64" i="21" l="1"/>
  <c r="P55" i="21" s="1"/>
  <c r="O100" i="21"/>
  <c r="O105" i="21" s="1"/>
  <c r="O109" i="21" s="1"/>
  <c r="O113" i="21" s="1"/>
  <c r="R67" i="3"/>
  <c r="R71" i="3" s="1"/>
  <c r="S40" i="10" s="1"/>
  <c r="R70" i="3"/>
  <c r="S28" i="10" s="1"/>
  <c r="O14" i="21"/>
  <c r="O19" i="21" s="1"/>
  <c r="O23" i="21" s="1"/>
  <c r="O27" i="21" s="1"/>
  <c r="N143" i="21"/>
  <c r="N148" i="21" s="1"/>
  <c r="N152" i="21" s="1"/>
  <c r="N156" i="21" s="1"/>
  <c r="X161" i="22" l="1"/>
  <c r="O65" i="21"/>
  <c r="O73" i="21" s="1"/>
  <c r="O74" i="21" s="1"/>
  <c r="O76" i="21" s="1"/>
  <c r="O78" i="21" s="1"/>
  <c r="O79" i="21" s="1"/>
  <c r="O84" i="21" s="1"/>
  <c r="O86" i="21" s="1"/>
  <c r="O21" i="21"/>
  <c r="O22" i="21" s="1"/>
  <c r="O30" i="21" s="1"/>
  <c r="O31" i="21" s="1"/>
  <c r="O33" i="21" s="1"/>
  <c r="O35" i="21" s="1"/>
  <c r="O36" i="21" s="1"/>
  <c r="O41" i="21" s="1"/>
  <c r="O43" i="21" s="1"/>
  <c r="O107" i="21"/>
  <c r="P98" i="21" s="1"/>
  <c r="N150" i="21"/>
  <c r="P57" i="21"/>
  <c r="P62" i="21" s="1"/>
  <c r="P66" i="21" s="1"/>
  <c r="P70" i="21" s="1"/>
  <c r="T65" i="3" l="1"/>
  <c r="T69" i="3" s="1"/>
  <c r="P64" i="21"/>
  <c r="Q55" i="21" s="1"/>
  <c r="O108" i="21"/>
  <c r="O116" i="21" s="1"/>
  <c r="O117" i="21" s="1"/>
  <c r="O119" i="21" s="1"/>
  <c r="O121" i="21" s="1"/>
  <c r="O122" i="21" s="1"/>
  <c r="O127" i="21" s="1"/>
  <c r="O129" i="21" s="1"/>
  <c r="P12" i="21"/>
  <c r="P14" i="21" s="1"/>
  <c r="P19" i="21" s="1"/>
  <c r="P23" i="21" s="1"/>
  <c r="P27" i="21" s="1"/>
  <c r="P100" i="21"/>
  <c r="P105" i="21" s="1"/>
  <c r="P109" i="21" s="1"/>
  <c r="P113" i="21" s="1"/>
  <c r="O141" i="21"/>
  <c r="N151" i="21"/>
  <c r="N159" i="21" s="1"/>
  <c r="N160" i="21" s="1"/>
  <c r="N162" i="21" s="1"/>
  <c r="N164" i="21" s="1"/>
  <c r="N165" i="21" s="1"/>
  <c r="N170" i="21" s="1"/>
  <c r="N172" i="21" s="1"/>
  <c r="S66" i="3" s="1"/>
  <c r="Y161" i="24" l="1"/>
  <c r="P65" i="21"/>
  <c r="P73" i="21" s="1"/>
  <c r="P74" i="21" s="1"/>
  <c r="P76" i="21" s="1"/>
  <c r="P78" i="21" s="1"/>
  <c r="P79" i="21" s="1"/>
  <c r="P84" i="21" s="1"/>
  <c r="P86" i="21" s="1"/>
  <c r="P107" i="21"/>
  <c r="Q98" i="21" s="1"/>
  <c r="S67" i="3"/>
  <c r="S71" i="3" s="1"/>
  <c r="T40" i="10" s="1"/>
  <c r="S70" i="3"/>
  <c r="T28" i="10" s="1"/>
  <c r="O143" i="21"/>
  <c r="O148" i="21" s="1"/>
  <c r="Q57" i="21"/>
  <c r="Q62" i="21" s="1"/>
  <c r="Q66" i="21" s="1"/>
  <c r="Q70" i="21" s="1"/>
  <c r="P21" i="21"/>
  <c r="Y161" i="22" l="1"/>
  <c r="Q64" i="21"/>
  <c r="Q65" i="21" s="1"/>
  <c r="Q73" i="21" s="1"/>
  <c r="Q74" i="21" s="1"/>
  <c r="Q76" i="21" s="1"/>
  <c r="Q78" i="21" s="1"/>
  <c r="Q79" i="21" s="1"/>
  <c r="Q84" i="21" s="1"/>
  <c r="Q86" i="21" s="1"/>
  <c r="P108" i="21"/>
  <c r="P116" i="21" s="1"/>
  <c r="P117" i="21" s="1"/>
  <c r="P119" i="21" s="1"/>
  <c r="P121" i="21" s="1"/>
  <c r="P122" i="21" s="1"/>
  <c r="P127" i="21" s="1"/>
  <c r="P129" i="21" s="1"/>
  <c r="P22" i="21"/>
  <c r="P30" i="21" s="1"/>
  <c r="P31" i="21" s="1"/>
  <c r="P33" i="21" s="1"/>
  <c r="P35" i="21" s="1"/>
  <c r="P36" i="21" s="1"/>
  <c r="P41" i="21" s="1"/>
  <c r="P43" i="21" s="1"/>
  <c r="U65" i="3" s="1"/>
  <c r="U69" i="3" s="1"/>
  <c r="Q12" i="21"/>
  <c r="Q100" i="21"/>
  <c r="Q105" i="21" s="1"/>
  <c r="Q109" i="21" s="1"/>
  <c r="Q113" i="21" s="1"/>
  <c r="Z161" i="23" l="1"/>
  <c r="R55" i="21"/>
  <c r="R57" i="21" s="1"/>
  <c r="R62" i="21" s="1"/>
  <c r="R66" i="21" s="1"/>
  <c r="R70" i="21" s="1"/>
  <c r="Q107" i="21"/>
  <c r="Q14" i="21"/>
  <c r="Q19" i="21" s="1"/>
  <c r="Q23" i="21" s="1"/>
  <c r="Q27" i="21" s="1"/>
  <c r="Q21" i="21" l="1"/>
  <c r="Q22" i="21" s="1"/>
  <c r="Q30" i="21" s="1"/>
  <c r="Q31" i="21" s="1"/>
  <c r="Q33" i="21" s="1"/>
  <c r="Q35" i="21" s="1"/>
  <c r="Q36" i="21" s="1"/>
  <c r="Q41" i="21" s="1"/>
  <c r="Q43" i="21" s="1"/>
  <c r="V65" i="3" s="1"/>
  <c r="V69" i="3" s="1"/>
  <c r="R64" i="21"/>
  <c r="R65" i="21" s="1"/>
  <c r="R73" i="21" s="1"/>
  <c r="R74" i="21" s="1"/>
  <c r="R76" i="21" s="1"/>
  <c r="R78" i="21" s="1"/>
  <c r="R79" i="21" s="1"/>
  <c r="R84" i="21" s="1"/>
  <c r="R86" i="21" s="1"/>
  <c r="R98" i="21"/>
  <c r="Q108" i="21"/>
  <c r="Q116" i="21" s="1"/>
  <c r="Q117" i="21" s="1"/>
  <c r="Q119" i="21" s="1"/>
  <c r="Q121" i="21" s="1"/>
  <c r="Q122" i="21" s="1"/>
  <c r="Q127" i="21" s="1"/>
  <c r="Q129" i="21" s="1"/>
  <c r="R12" i="21" l="1"/>
  <c r="R14" i="21" s="1"/>
  <c r="R19" i="21" s="1"/>
  <c r="R23" i="21" s="1"/>
  <c r="R27" i="21" s="1"/>
  <c r="S55" i="21"/>
  <c r="S57" i="21" s="1"/>
  <c r="S62" i="21" s="1"/>
  <c r="S66" i="21" s="1"/>
  <c r="S70" i="21" s="1"/>
  <c r="R100" i="21"/>
  <c r="R105" i="21" s="1"/>
  <c r="R109" i="21" s="1"/>
  <c r="R113" i="21" s="1"/>
  <c r="R161" i="5"/>
  <c r="R21" i="21" l="1"/>
  <c r="S12" i="21" s="1"/>
  <c r="S64" i="21"/>
  <c r="T55" i="21" s="1"/>
  <c r="R107" i="21"/>
  <c r="S98" i="21" s="1"/>
  <c r="AA161" i="24" l="1"/>
  <c r="R22" i="21"/>
  <c r="R30" i="21" s="1"/>
  <c r="R31" i="21" s="1"/>
  <c r="R33" i="21" s="1"/>
  <c r="R35" i="21" s="1"/>
  <c r="R36" i="21" s="1"/>
  <c r="R41" i="21" s="1"/>
  <c r="R43" i="21" s="1"/>
  <c r="W65" i="3" s="1"/>
  <c r="W69" i="3" s="1"/>
  <c r="S65" i="21"/>
  <c r="S73" i="21" s="1"/>
  <c r="S74" i="21" s="1"/>
  <c r="S76" i="21" s="1"/>
  <c r="S78" i="21" s="1"/>
  <c r="S79" i="21" s="1"/>
  <c r="S84" i="21" s="1"/>
  <c r="S86" i="21" s="1"/>
  <c r="R108" i="21"/>
  <c r="R116" i="21" s="1"/>
  <c r="R117" i="21" s="1"/>
  <c r="R119" i="21" s="1"/>
  <c r="R121" i="21" s="1"/>
  <c r="R122" i="21" s="1"/>
  <c r="R127" i="21" s="1"/>
  <c r="R129" i="21" s="1"/>
  <c r="T57" i="21"/>
  <c r="T62" i="21" s="1"/>
  <c r="T66" i="21" s="1"/>
  <c r="T70" i="21" s="1"/>
  <c r="S14" i="21"/>
  <c r="S19" i="21" s="1"/>
  <c r="S23" i="21" s="1"/>
  <c r="S27" i="21" s="1"/>
  <c r="S100" i="21"/>
  <c r="S105" i="21" s="1"/>
  <c r="S109" i="21" s="1"/>
  <c r="S113" i="21" s="1"/>
  <c r="AA161" i="22" l="1"/>
  <c r="T64" i="21"/>
  <c r="S107" i="21"/>
  <c r="S21" i="21"/>
  <c r="U55" i="21" l="1"/>
  <c r="T65" i="21"/>
  <c r="T73" i="21" s="1"/>
  <c r="T74" i="21" s="1"/>
  <c r="T76" i="21" s="1"/>
  <c r="T78" i="21" s="1"/>
  <c r="T79" i="21" s="1"/>
  <c r="T84" i="21" s="1"/>
  <c r="T86" i="21" s="1"/>
  <c r="S108" i="21"/>
  <c r="S116" i="21" s="1"/>
  <c r="S117" i="21" s="1"/>
  <c r="S119" i="21" s="1"/>
  <c r="S121" i="21" s="1"/>
  <c r="S122" i="21" s="1"/>
  <c r="S127" i="21" s="1"/>
  <c r="S129" i="21" s="1"/>
  <c r="T98" i="21"/>
  <c r="S22" i="21"/>
  <c r="S30" i="21" s="1"/>
  <c r="S31" i="21" s="1"/>
  <c r="S33" i="21" s="1"/>
  <c r="S35" i="21" s="1"/>
  <c r="S36" i="21" s="1"/>
  <c r="S41" i="21" s="1"/>
  <c r="S43" i="21" s="1"/>
  <c r="X65" i="3" s="1"/>
  <c r="X69" i="3" s="1"/>
  <c r="U16" i="10" s="1"/>
  <c r="T12" i="21"/>
  <c r="T100" i="21" l="1"/>
  <c r="T105" i="21" s="1"/>
  <c r="T109" i="21" s="1"/>
  <c r="T113" i="21" s="1"/>
  <c r="T14" i="21"/>
  <c r="T19" i="21" s="1"/>
  <c r="T23" i="21" s="1"/>
  <c r="T27" i="21" s="1"/>
  <c r="U57" i="21"/>
  <c r="U62" i="21" s="1"/>
  <c r="U66" i="21" s="1"/>
  <c r="U70" i="21" s="1"/>
  <c r="AB161" i="22" l="1"/>
  <c r="T107" i="21"/>
  <c r="U98" i="21" s="1"/>
  <c r="U64" i="21"/>
  <c r="U65" i="21" s="1"/>
  <c r="U73" i="21" s="1"/>
  <c r="U74" i="21" s="1"/>
  <c r="U76" i="21" s="1"/>
  <c r="U78" i="21" s="1"/>
  <c r="U79" i="21" s="1"/>
  <c r="U84" i="21" s="1"/>
  <c r="U86" i="21" s="1"/>
  <c r="T21" i="21"/>
  <c r="U12" i="21" s="1"/>
  <c r="V55" i="21" l="1"/>
  <c r="V57" i="21" s="1"/>
  <c r="V62" i="21" s="1"/>
  <c r="V66" i="21" s="1"/>
  <c r="V70" i="21" s="1"/>
  <c r="T22" i="21"/>
  <c r="T30" i="21" s="1"/>
  <c r="T31" i="21" s="1"/>
  <c r="T33" i="21" s="1"/>
  <c r="T35" i="21" s="1"/>
  <c r="T36" i="21" s="1"/>
  <c r="T41" i="21" s="1"/>
  <c r="T43" i="21" s="1"/>
  <c r="Y65" i="3" s="1"/>
  <c r="Y69" i="3" s="1"/>
  <c r="T108" i="21"/>
  <c r="T116" i="21" s="1"/>
  <c r="T117" i="21" s="1"/>
  <c r="T119" i="21" s="1"/>
  <c r="T121" i="21" s="1"/>
  <c r="T122" i="21" s="1"/>
  <c r="T127" i="21" s="1"/>
  <c r="T129" i="21" s="1"/>
  <c r="U14" i="21"/>
  <c r="U19" i="21" s="1"/>
  <c r="U23" i="21" s="1"/>
  <c r="U27" i="21" s="1"/>
  <c r="U100" i="21"/>
  <c r="U105" i="21" s="1"/>
  <c r="U109" i="21" s="1"/>
  <c r="U113" i="21" s="1"/>
  <c r="U21" i="21" l="1"/>
  <c r="U22" i="21" s="1"/>
  <c r="U30" i="21" s="1"/>
  <c r="U31" i="21" s="1"/>
  <c r="U33" i="21" s="1"/>
  <c r="U35" i="21" s="1"/>
  <c r="U36" i="21" s="1"/>
  <c r="U41" i="21" s="1"/>
  <c r="U43" i="21" s="1"/>
  <c r="Z65" i="3" s="1"/>
  <c r="Z69" i="3" s="1"/>
  <c r="V64" i="21"/>
  <c r="T118" i="2"/>
  <c r="U107" i="21"/>
  <c r="V12" i="21" l="1"/>
  <c r="V14" i="21" s="1"/>
  <c r="V19" i="21" s="1"/>
  <c r="V23" i="21" s="1"/>
  <c r="V27" i="21" s="1"/>
  <c r="U108" i="21"/>
  <c r="U116" i="21" s="1"/>
  <c r="U117" i="21" s="1"/>
  <c r="U119" i="21" s="1"/>
  <c r="U121" i="21" s="1"/>
  <c r="U122" i="21" s="1"/>
  <c r="U127" i="21" s="1"/>
  <c r="U129" i="21" s="1"/>
  <c r="V98" i="21"/>
  <c r="W55" i="21"/>
  <c r="V65" i="21"/>
  <c r="V73" i="21" s="1"/>
  <c r="V74" i="21" s="1"/>
  <c r="V76" i="21" s="1"/>
  <c r="V78" i="21" s="1"/>
  <c r="V79" i="21" s="1"/>
  <c r="V84" i="21" s="1"/>
  <c r="V86" i="21" s="1"/>
  <c r="W57" i="21" l="1"/>
  <c r="W62" i="21" s="1"/>
  <c r="W66" i="21" s="1"/>
  <c r="W70" i="21" s="1"/>
  <c r="V21" i="21"/>
  <c r="V100" i="21"/>
  <c r="V105" i="21" s="1"/>
  <c r="V109" i="21" s="1"/>
  <c r="V113" i="21" s="1"/>
  <c r="W64" i="21" l="1"/>
  <c r="W65" i="21" s="1"/>
  <c r="W73" i="21" s="1"/>
  <c r="W74" i="21" s="1"/>
  <c r="W76" i="21" s="1"/>
  <c r="W78" i="21" s="1"/>
  <c r="W79" i="21" s="1"/>
  <c r="W84" i="21" s="1"/>
  <c r="W86" i="21" s="1"/>
  <c r="V107" i="21"/>
  <c r="V22" i="21"/>
  <c r="V30" i="21" s="1"/>
  <c r="V31" i="21" s="1"/>
  <c r="V33" i="21" s="1"/>
  <c r="V35" i="21" s="1"/>
  <c r="V36" i="21" s="1"/>
  <c r="V41" i="21" s="1"/>
  <c r="V43" i="21" s="1"/>
  <c r="AA65" i="3" s="1"/>
  <c r="AA69" i="3" s="1"/>
  <c r="W12" i="21"/>
  <c r="X55" i="21" l="1"/>
  <c r="W14" i="21"/>
  <c r="W19" i="21" s="1"/>
  <c r="W23" i="21" s="1"/>
  <c r="W27" i="21" s="1"/>
  <c r="X57" i="21"/>
  <c r="X62" i="21" s="1"/>
  <c r="X66" i="21" s="1"/>
  <c r="X70" i="21" s="1"/>
  <c r="V108" i="21"/>
  <c r="V116" i="21" s="1"/>
  <c r="V117" i="21" s="1"/>
  <c r="V119" i="21" s="1"/>
  <c r="V121" i="21" s="1"/>
  <c r="V122" i="21" s="1"/>
  <c r="V127" i="21" s="1"/>
  <c r="V129" i="21" s="1"/>
  <c r="W98" i="21"/>
  <c r="W21" i="21" l="1"/>
  <c r="X12" i="21" s="1"/>
  <c r="W100" i="21"/>
  <c r="W105" i="21" s="1"/>
  <c r="W109" i="21" s="1"/>
  <c r="W113" i="21" s="1"/>
  <c r="X64" i="21"/>
  <c r="W22" i="21" l="1"/>
  <c r="W30" i="21" s="1"/>
  <c r="W31" i="21" s="1"/>
  <c r="W33" i="21" s="1"/>
  <c r="W35" i="21" s="1"/>
  <c r="W36" i="21" s="1"/>
  <c r="W41" i="21" s="1"/>
  <c r="W43" i="21" s="1"/>
  <c r="AB65" i="3" s="1"/>
  <c r="AB69" i="3" s="1"/>
  <c r="W107" i="21"/>
  <c r="X65" i="21"/>
  <c r="X73" i="21" s="1"/>
  <c r="X74" i="21" s="1"/>
  <c r="X76" i="21" s="1"/>
  <c r="X78" i="21" s="1"/>
  <c r="X79" i="21" s="1"/>
  <c r="X84" i="21" s="1"/>
  <c r="X86" i="21" s="1"/>
  <c r="Y55" i="21"/>
  <c r="X14" i="21"/>
  <c r="X19" i="21" s="1"/>
  <c r="X23" i="21" s="1"/>
  <c r="X27" i="21" s="1"/>
  <c r="X21" i="21" l="1"/>
  <c r="X22" i="21" s="1"/>
  <c r="X30" i="21" s="1"/>
  <c r="X31" i="21" s="1"/>
  <c r="X33" i="21" s="1"/>
  <c r="X35" i="21" s="1"/>
  <c r="X36" i="21" s="1"/>
  <c r="X41" i="21" s="1"/>
  <c r="X43" i="21" s="1"/>
  <c r="AC65" i="3" s="1"/>
  <c r="AC69" i="3" s="1"/>
  <c r="V16" i="10" s="1"/>
  <c r="Y57" i="21"/>
  <c r="Y62" i="21" s="1"/>
  <c r="Y66" i="21" s="1"/>
  <c r="Y70" i="21" s="1"/>
  <c r="W108" i="21"/>
  <c r="W116" i="21" s="1"/>
  <c r="W117" i="21" s="1"/>
  <c r="W119" i="21" s="1"/>
  <c r="W121" i="21" s="1"/>
  <c r="W122" i="21" s="1"/>
  <c r="W127" i="21" s="1"/>
  <c r="W129" i="21" s="1"/>
  <c r="X98" i="21"/>
  <c r="Y12" i="21" l="1"/>
  <c r="Y14" i="21" s="1"/>
  <c r="Y19" i="21" s="1"/>
  <c r="Y23" i="21" s="1"/>
  <c r="Y27" i="21" s="1"/>
  <c r="Y64" i="21"/>
  <c r="Z55" i="21" s="1"/>
  <c r="X100" i="21"/>
  <c r="X105" i="21" s="1"/>
  <c r="X109" i="21" s="1"/>
  <c r="X113" i="21" s="1"/>
  <c r="Y65" i="21" l="1"/>
  <c r="Y73" i="21" s="1"/>
  <c r="Y74" i="21" s="1"/>
  <c r="Y76" i="21" s="1"/>
  <c r="Y78" i="21" s="1"/>
  <c r="Y79" i="21" s="1"/>
  <c r="Y84" i="21" s="1"/>
  <c r="Y86" i="21" s="1"/>
  <c r="Y21" i="21"/>
  <c r="Y22" i="21" s="1"/>
  <c r="Y30" i="21" s="1"/>
  <c r="Y31" i="21" s="1"/>
  <c r="Y33" i="21" s="1"/>
  <c r="Y35" i="21" s="1"/>
  <c r="Y36" i="21" s="1"/>
  <c r="Y41" i="21" s="1"/>
  <c r="Y43" i="21" s="1"/>
  <c r="X107" i="21"/>
  <c r="X108" i="21" s="1"/>
  <c r="X116" i="21" s="1"/>
  <c r="X117" i="21" s="1"/>
  <c r="X119" i="21" s="1"/>
  <c r="X121" i="21" s="1"/>
  <c r="X122" i="21" s="1"/>
  <c r="X127" i="21" s="1"/>
  <c r="X129" i="21" s="1"/>
  <c r="Z57" i="21"/>
  <c r="Z62" i="21" s="1"/>
  <c r="Z66" i="21" s="1"/>
  <c r="Z70" i="21" s="1"/>
  <c r="Z12" i="21" l="1"/>
  <c r="Z14" i="21" s="1"/>
  <c r="Z19" i="21" s="1"/>
  <c r="Z23" i="21" s="1"/>
  <c r="Z27" i="21" s="1"/>
  <c r="Z64" i="21"/>
  <c r="Z65" i="21" s="1"/>
  <c r="Z73" i="21" s="1"/>
  <c r="Z74" i="21" s="1"/>
  <c r="Z76" i="21" s="1"/>
  <c r="Z78" i="21" s="1"/>
  <c r="Z79" i="21" s="1"/>
  <c r="Z84" i="21" s="1"/>
  <c r="Z86" i="21" s="1"/>
  <c r="AD65" i="3"/>
  <c r="AD69" i="3" s="1"/>
  <c r="Y98" i="21"/>
  <c r="Y100" i="21" s="1"/>
  <c r="Y105" i="21" s="1"/>
  <c r="Y109" i="21" s="1"/>
  <c r="Y113" i="21" s="1"/>
  <c r="AA55" i="21"/>
  <c r="Z21" i="21" l="1"/>
  <c r="Z22" i="21" s="1"/>
  <c r="Z30" i="21" s="1"/>
  <c r="Z31" i="21" s="1"/>
  <c r="Z33" i="21" s="1"/>
  <c r="Z35" i="21" s="1"/>
  <c r="Z36" i="21" s="1"/>
  <c r="Z41" i="21" s="1"/>
  <c r="Z43" i="21" s="1"/>
  <c r="AE65" i="3" s="1"/>
  <c r="AE69" i="3" s="1"/>
  <c r="Y107" i="21"/>
  <c r="Y108" i="21" s="1"/>
  <c r="Y116" i="21" s="1"/>
  <c r="Y117" i="21" s="1"/>
  <c r="Y119" i="21" s="1"/>
  <c r="Y121" i="21" s="1"/>
  <c r="Y122" i="21" s="1"/>
  <c r="Y127" i="21" s="1"/>
  <c r="Y129" i="21" s="1"/>
  <c r="AA57" i="21"/>
  <c r="AA62" i="21" s="1"/>
  <c r="AA66" i="21" s="1"/>
  <c r="AA70" i="21" s="1"/>
  <c r="Z98" i="21" l="1"/>
  <c r="Z100" i="21" s="1"/>
  <c r="Z105" i="21" s="1"/>
  <c r="Z109" i="21" s="1"/>
  <c r="Z113" i="21" s="1"/>
  <c r="AA12" i="21"/>
  <c r="AA14" i="21" s="1"/>
  <c r="AA19" i="21" s="1"/>
  <c r="AA23" i="21" s="1"/>
  <c r="AA27" i="21" s="1"/>
  <c r="AA64" i="21"/>
  <c r="AA21" i="21" l="1"/>
  <c r="AA22" i="21" s="1"/>
  <c r="AA30" i="21" s="1"/>
  <c r="AA31" i="21" s="1"/>
  <c r="AA33" i="21" s="1"/>
  <c r="AA35" i="21" s="1"/>
  <c r="AA36" i="21" s="1"/>
  <c r="AA41" i="21" s="1"/>
  <c r="AA43" i="21" s="1"/>
  <c r="Z107" i="21"/>
  <c r="Z108" i="21" s="1"/>
  <c r="Z116" i="21" s="1"/>
  <c r="Z117" i="21" s="1"/>
  <c r="Z119" i="21" s="1"/>
  <c r="Z121" i="21" s="1"/>
  <c r="Z122" i="21" s="1"/>
  <c r="Z127" i="21" s="1"/>
  <c r="Z129" i="21" s="1"/>
  <c r="AA65" i="21"/>
  <c r="AA73" i="21" s="1"/>
  <c r="AA74" i="21" s="1"/>
  <c r="AA76" i="21" s="1"/>
  <c r="AA78" i="21" s="1"/>
  <c r="AA79" i="21" s="1"/>
  <c r="AA84" i="21" s="1"/>
  <c r="AA86" i="21" s="1"/>
  <c r="AB55" i="21"/>
  <c r="AB12" i="21" l="1"/>
  <c r="AA98" i="21"/>
  <c r="AA100" i="21" s="1"/>
  <c r="AA105" i="21" s="1"/>
  <c r="AA109" i="21" s="1"/>
  <c r="AA113" i="21" s="1"/>
  <c r="AB57" i="21"/>
  <c r="AB62" i="21" s="1"/>
  <c r="AB66" i="21" s="1"/>
  <c r="AB70" i="21" s="1"/>
  <c r="AF65" i="3"/>
  <c r="AF69" i="3" s="1"/>
  <c r="X118" i="4"/>
  <c r="AB14" i="21"/>
  <c r="AB19" i="21" s="1"/>
  <c r="AB23" i="21" s="1"/>
  <c r="AB27" i="21" s="1"/>
  <c r="AB21" i="21" l="1"/>
  <c r="AB64" i="21"/>
  <c r="AA107" i="21"/>
  <c r="AA108" i="21" l="1"/>
  <c r="AA116" i="21" s="1"/>
  <c r="AA117" i="21" s="1"/>
  <c r="AA119" i="21" s="1"/>
  <c r="AA121" i="21" s="1"/>
  <c r="AA122" i="21" s="1"/>
  <c r="AA127" i="21" s="1"/>
  <c r="AA129" i="21" s="1"/>
  <c r="AB98" i="21"/>
  <c r="AC55" i="21"/>
  <c r="AB65" i="21"/>
  <c r="AB73" i="21" s="1"/>
  <c r="AB74" i="21" s="1"/>
  <c r="AB76" i="21" s="1"/>
  <c r="AB78" i="21" s="1"/>
  <c r="AB79" i="21" s="1"/>
  <c r="AB84" i="21" s="1"/>
  <c r="AB86" i="21" s="1"/>
  <c r="AC12" i="21"/>
  <c r="AB22" i="21"/>
  <c r="AB30" i="21" s="1"/>
  <c r="AB31" i="21" s="1"/>
  <c r="AB33" i="21" s="1"/>
  <c r="AB35" i="21" s="1"/>
  <c r="AB36" i="21" s="1"/>
  <c r="AB41" i="21" s="1"/>
  <c r="AB43" i="21" s="1"/>
  <c r="AA118" i="2" l="1"/>
  <c r="AB100" i="21"/>
  <c r="AB105" i="21" s="1"/>
  <c r="AB109" i="21" s="1"/>
  <c r="AB113" i="21" s="1"/>
  <c r="AC14" i="21"/>
  <c r="AC19" i="21" s="1"/>
  <c r="AC23" i="21" s="1"/>
  <c r="AC27" i="21" s="1"/>
  <c r="AG65" i="3"/>
  <c r="AG69" i="3" s="1"/>
  <c r="AC57" i="21"/>
  <c r="AC62" i="21" s="1"/>
  <c r="AC66" i="21" s="1"/>
  <c r="AC70" i="21" s="1"/>
  <c r="AB107" i="21" l="1"/>
  <c r="AB108" i="21" s="1"/>
  <c r="AB116" i="21" s="1"/>
  <c r="AB117" i="21" s="1"/>
  <c r="AB119" i="21" s="1"/>
  <c r="AB121" i="21" s="1"/>
  <c r="AB122" i="21" s="1"/>
  <c r="AB127" i="21" s="1"/>
  <c r="AB129" i="21" s="1"/>
  <c r="AC21" i="21"/>
  <c r="AC22" i="21" s="1"/>
  <c r="AC30" i="21" s="1"/>
  <c r="AC31" i="21" s="1"/>
  <c r="AC33" i="21" s="1"/>
  <c r="AC35" i="21" s="1"/>
  <c r="AC36" i="21" s="1"/>
  <c r="AC41" i="21" s="1"/>
  <c r="AC43" i="21" s="1"/>
  <c r="AC64" i="21"/>
  <c r="AC65" i="21" s="1"/>
  <c r="AC73" i="21" s="1"/>
  <c r="AC74" i="21" s="1"/>
  <c r="AC76" i="21" s="1"/>
  <c r="AC78" i="21" s="1"/>
  <c r="AC79" i="21" s="1"/>
  <c r="AC84" i="21" s="1"/>
  <c r="AC86" i="21" s="1"/>
  <c r="AC98" i="21" l="1"/>
  <c r="AC100" i="21" s="1"/>
  <c r="AC105" i="21" s="1"/>
  <c r="AC109" i="21" s="1"/>
  <c r="AC113" i="21" s="1"/>
  <c r="AH65" i="3"/>
  <c r="AH69" i="3" s="1"/>
  <c r="W16" i="10" s="1"/>
  <c r="AC107" i="21" l="1"/>
  <c r="AC108" i="21" s="1"/>
  <c r="AC116" i="21" s="1"/>
  <c r="AC117" i="21" s="1"/>
  <c r="AC119" i="21" s="1"/>
  <c r="AC121" i="21" s="1"/>
  <c r="AC122" i="21" s="1"/>
  <c r="AC127" i="21" s="1"/>
  <c r="AC129" i="21" s="1"/>
  <c r="R161" i="24" l="1"/>
  <c r="I32" i="20" l="1"/>
  <c r="V161" i="22" l="1"/>
  <c r="U161" i="23" l="1"/>
  <c r="W161" i="24" l="1"/>
  <c r="S32" i="20" l="1"/>
  <c r="AB32" i="5" l="1"/>
  <c r="O134" i="23" l="1"/>
  <c r="P134" i="23"/>
  <c r="Q134" i="23"/>
  <c r="R134" i="23"/>
  <c r="S134" i="23"/>
  <c r="T134" i="23"/>
  <c r="U134" i="23"/>
  <c r="V134" i="23"/>
  <c r="W134" i="23"/>
  <c r="X134" i="23"/>
  <c r="Y134" i="23"/>
  <c r="Z134" i="23"/>
  <c r="AA134" i="23"/>
  <c r="AB134" i="23"/>
  <c r="AC134" i="23"/>
  <c r="O134" i="22"/>
  <c r="P134" i="22"/>
  <c r="Q134" i="22"/>
  <c r="R134" i="22"/>
  <c r="S134" i="22"/>
  <c r="T134" i="22"/>
  <c r="U134" i="22"/>
  <c r="V134" i="22"/>
  <c r="W134" i="22"/>
  <c r="X134" i="22"/>
  <c r="Y134" i="22"/>
  <c r="Z134" i="22"/>
  <c r="AA134" i="22"/>
  <c r="AB134" i="22"/>
  <c r="AC134" i="22"/>
  <c r="O134" i="21"/>
  <c r="P134" i="21"/>
  <c r="Q134" i="21"/>
  <c r="R134" i="21"/>
  <c r="S134" i="21"/>
  <c r="T134" i="21"/>
  <c r="U134" i="21"/>
  <c r="V134" i="21"/>
  <c r="W134" i="21"/>
  <c r="X134" i="21"/>
  <c r="Y134" i="21"/>
  <c r="Z134" i="21"/>
  <c r="AA134" i="21"/>
  <c r="AB134" i="21"/>
  <c r="AC134" i="21"/>
  <c r="O4" i="20"/>
  <c r="O8" i="20" s="1"/>
  <c r="P4" i="20"/>
  <c r="P8" i="20" s="1"/>
  <c r="Q4" i="20"/>
  <c r="Q8" i="20" s="1"/>
  <c r="R4" i="20"/>
  <c r="R8" i="20" s="1"/>
  <c r="S4" i="20"/>
  <c r="S8" i="20" s="1"/>
  <c r="T4" i="20"/>
  <c r="T8" i="20" s="1"/>
  <c r="U4" i="20"/>
  <c r="U8" i="20" s="1"/>
  <c r="V4" i="20"/>
  <c r="V8" i="20" s="1"/>
  <c r="W4" i="20"/>
  <c r="W8" i="20" s="1"/>
  <c r="X4" i="20"/>
  <c r="X8" i="20" s="1"/>
  <c r="Y4" i="20"/>
  <c r="Y8" i="20" s="1"/>
  <c r="Z4" i="20"/>
  <c r="Z8" i="20" s="1"/>
  <c r="AA4" i="20"/>
  <c r="AA8" i="20" s="1"/>
  <c r="AB4" i="20"/>
  <c r="AB8" i="20" s="1"/>
  <c r="AC4" i="20"/>
  <c r="AC8" i="20" s="1"/>
  <c r="O47" i="20"/>
  <c r="O51" i="20" s="1"/>
  <c r="P47" i="20"/>
  <c r="P51" i="20" s="1"/>
  <c r="Q47" i="20"/>
  <c r="Q51" i="20" s="1"/>
  <c r="R47" i="20"/>
  <c r="R51" i="20" s="1"/>
  <c r="S47" i="20"/>
  <c r="S51" i="20" s="1"/>
  <c r="T47" i="20"/>
  <c r="T51" i="20" s="1"/>
  <c r="U47" i="20"/>
  <c r="U51" i="20" s="1"/>
  <c r="V47" i="20"/>
  <c r="V51" i="20" s="1"/>
  <c r="W47" i="20"/>
  <c r="W51" i="20" s="1"/>
  <c r="X47" i="20"/>
  <c r="X51" i="20" s="1"/>
  <c r="Y47" i="20"/>
  <c r="Y51" i="20" s="1"/>
  <c r="Z47" i="20"/>
  <c r="Z51" i="20" s="1"/>
  <c r="AA47" i="20"/>
  <c r="AA51" i="20" s="1"/>
  <c r="AB47" i="20"/>
  <c r="AB51" i="20" s="1"/>
  <c r="AC47" i="20"/>
  <c r="AC51" i="20" s="1"/>
  <c r="O90" i="20"/>
  <c r="O94" i="20" s="1"/>
  <c r="P90" i="20"/>
  <c r="P94" i="20" s="1"/>
  <c r="Q90" i="20"/>
  <c r="Q94" i="20" s="1"/>
  <c r="R90" i="20"/>
  <c r="R94" i="20" s="1"/>
  <c r="S90" i="20"/>
  <c r="S94" i="20" s="1"/>
  <c r="T90" i="20"/>
  <c r="T94" i="20" s="1"/>
  <c r="U90" i="20"/>
  <c r="U94" i="20" s="1"/>
  <c r="V90" i="20"/>
  <c r="V94" i="20" s="1"/>
  <c r="W90" i="20"/>
  <c r="W94" i="20" s="1"/>
  <c r="X90" i="20"/>
  <c r="X94" i="20" s="1"/>
  <c r="Y90" i="20"/>
  <c r="Y94" i="20" s="1"/>
  <c r="Z90" i="20"/>
  <c r="Z94" i="20" s="1"/>
  <c r="AA90" i="20"/>
  <c r="AA94" i="20" s="1"/>
  <c r="AB90" i="20"/>
  <c r="AB94" i="20" s="1"/>
  <c r="AC90" i="20"/>
  <c r="AC94" i="20" s="1"/>
  <c r="O133" i="20"/>
  <c r="O137" i="20" s="1"/>
  <c r="P133" i="20"/>
  <c r="P137" i="20" s="1"/>
  <c r="Q133" i="20"/>
  <c r="Q137" i="20" s="1"/>
  <c r="R133" i="20"/>
  <c r="R137" i="20" s="1"/>
  <c r="S133" i="20"/>
  <c r="S137" i="20" s="1"/>
  <c r="T133" i="20"/>
  <c r="T137" i="20" s="1"/>
  <c r="U133" i="20"/>
  <c r="U137" i="20" s="1"/>
  <c r="V133" i="20"/>
  <c r="V137" i="20" s="1"/>
  <c r="W133" i="20"/>
  <c r="W137" i="20" s="1"/>
  <c r="X133" i="20"/>
  <c r="X137" i="20" s="1"/>
  <c r="Y133" i="20"/>
  <c r="Y137" i="20" s="1"/>
  <c r="Z133" i="20"/>
  <c r="Z137" i="20" s="1"/>
  <c r="AA133" i="20"/>
  <c r="AA137" i="20" s="1"/>
  <c r="AB133" i="20"/>
  <c r="AB137" i="20" s="1"/>
  <c r="AC133" i="20"/>
  <c r="AC137" i="20" s="1"/>
  <c r="O5" i="20"/>
  <c r="P5" i="20"/>
  <c r="Q5" i="20"/>
  <c r="R5" i="20"/>
  <c r="S5" i="20"/>
  <c r="T5" i="20"/>
  <c r="U5" i="20"/>
  <c r="V5" i="20"/>
  <c r="W5" i="20"/>
  <c r="X5" i="20"/>
  <c r="Y5" i="20"/>
  <c r="Z5" i="20"/>
  <c r="AA5" i="20"/>
  <c r="AB5" i="20"/>
  <c r="AC5" i="20"/>
  <c r="O48" i="20"/>
  <c r="P48" i="20"/>
  <c r="Q48" i="20"/>
  <c r="R48" i="20"/>
  <c r="S48" i="20"/>
  <c r="T48" i="20"/>
  <c r="U48" i="20"/>
  <c r="V48" i="20"/>
  <c r="W48" i="20"/>
  <c r="X48" i="20"/>
  <c r="Y48" i="20"/>
  <c r="Z48" i="20"/>
  <c r="AA48" i="20"/>
  <c r="AB48" i="20"/>
  <c r="AC48" i="20"/>
  <c r="O91" i="20"/>
  <c r="P91" i="20"/>
  <c r="Q91" i="20"/>
  <c r="R91" i="20"/>
  <c r="S91" i="20"/>
  <c r="T91" i="20"/>
  <c r="U91" i="20"/>
  <c r="V91" i="20"/>
  <c r="W91" i="20"/>
  <c r="X91" i="20"/>
  <c r="Y91" i="20"/>
  <c r="Z91" i="20"/>
  <c r="AA91" i="20"/>
  <c r="AB91" i="20"/>
  <c r="AC91" i="20"/>
  <c r="O134" i="20"/>
  <c r="P134" i="20"/>
  <c r="Q134" i="20"/>
  <c r="R134" i="20"/>
  <c r="S134" i="20"/>
  <c r="T134" i="20"/>
  <c r="U134" i="20"/>
  <c r="V134" i="20"/>
  <c r="W134" i="20"/>
  <c r="X134" i="20"/>
  <c r="Y134" i="20"/>
  <c r="Z134" i="20"/>
  <c r="AA134" i="20"/>
  <c r="AB134" i="20"/>
  <c r="AC134" i="20"/>
  <c r="O4" i="6"/>
  <c r="O8" i="6" s="1"/>
  <c r="P4" i="6"/>
  <c r="P8" i="6" s="1"/>
  <c r="Q4" i="6"/>
  <c r="Q8" i="6" s="1"/>
  <c r="R4" i="6"/>
  <c r="R8" i="6" s="1"/>
  <c r="S4" i="6"/>
  <c r="S8" i="6" s="1"/>
  <c r="T4" i="6"/>
  <c r="T8" i="6" s="1"/>
  <c r="U4" i="6"/>
  <c r="U8" i="6" s="1"/>
  <c r="V4" i="6"/>
  <c r="V8" i="6" s="1"/>
  <c r="W4" i="6"/>
  <c r="W8" i="6" s="1"/>
  <c r="X4" i="6"/>
  <c r="X8" i="6" s="1"/>
  <c r="Y4" i="6"/>
  <c r="Y8" i="6" s="1"/>
  <c r="Z4" i="6"/>
  <c r="Z8" i="6" s="1"/>
  <c r="AA4" i="6"/>
  <c r="AA8" i="6" s="1"/>
  <c r="AB4" i="6"/>
  <c r="AB8" i="6" s="1"/>
  <c r="AC4" i="6"/>
  <c r="AC8" i="6" s="1"/>
  <c r="O47" i="6"/>
  <c r="O51" i="6" s="1"/>
  <c r="P47" i="6"/>
  <c r="P51" i="6" s="1"/>
  <c r="Q47" i="6"/>
  <c r="Q51" i="6" s="1"/>
  <c r="R47" i="6"/>
  <c r="R51" i="6" s="1"/>
  <c r="S47" i="6"/>
  <c r="S51" i="6" s="1"/>
  <c r="T47" i="6"/>
  <c r="T51" i="6" s="1"/>
  <c r="U47" i="6"/>
  <c r="U51" i="6" s="1"/>
  <c r="V47" i="6"/>
  <c r="V51" i="6" s="1"/>
  <c r="W47" i="6"/>
  <c r="W51" i="6" s="1"/>
  <c r="X47" i="6"/>
  <c r="X51" i="6" s="1"/>
  <c r="Y47" i="6"/>
  <c r="Y51" i="6" s="1"/>
  <c r="Z47" i="6"/>
  <c r="Z51" i="6" s="1"/>
  <c r="AA47" i="6"/>
  <c r="AA51" i="6" s="1"/>
  <c r="AB47" i="6"/>
  <c r="AB51" i="6" s="1"/>
  <c r="AC47" i="6"/>
  <c r="AC51" i="6" s="1"/>
  <c r="O90" i="6"/>
  <c r="O94" i="6" s="1"/>
  <c r="P90" i="6"/>
  <c r="P94" i="6" s="1"/>
  <c r="Q90" i="6"/>
  <c r="Q94" i="6" s="1"/>
  <c r="R90" i="6"/>
  <c r="R94" i="6" s="1"/>
  <c r="S90" i="6"/>
  <c r="S94" i="6" s="1"/>
  <c r="T90" i="6"/>
  <c r="T94" i="6" s="1"/>
  <c r="U90" i="6"/>
  <c r="U94" i="6" s="1"/>
  <c r="V90" i="6"/>
  <c r="V94" i="6" s="1"/>
  <c r="W90" i="6"/>
  <c r="W94" i="6" s="1"/>
  <c r="X90" i="6"/>
  <c r="X94" i="6" s="1"/>
  <c r="Y90" i="6"/>
  <c r="Y94" i="6" s="1"/>
  <c r="Z90" i="6"/>
  <c r="Z94" i="6" s="1"/>
  <c r="AA90" i="6"/>
  <c r="AA94" i="6" s="1"/>
  <c r="AB90" i="6"/>
  <c r="AB94" i="6" s="1"/>
  <c r="AC90" i="6"/>
  <c r="AC94" i="6" s="1"/>
  <c r="O133" i="6"/>
  <c r="O137" i="6" s="1"/>
  <c r="P133" i="6"/>
  <c r="P137" i="6" s="1"/>
  <c r="Q133" i="6"/>
  <c r="Q137" i="6" s="1"/>
  <c r="R133" i="6"/>
  <c r="R137" i="6" s="1"/>
  <c r="S133" i="6"/>
  <c r="S137" i="6" s="1"/>
  <c r="T133" i="6"/>
  <c r="T137" i="6" s="1"/>
  <c r="U133" i="6"/>
  <c r="U137" i="6" s="1"/>
  <c r="V133" i="6"/>
  <c r="V137" i="6" s="1"/>
  <c r="W133" i="6"/>
  <c r="W137" i="6" s="1"/>
  <c r="X133" i="6"/>
  <c r="X137" i="6" s="1"/>
  <c r="Y133" i="6"/>
  <c r="Y137" i="6" s="1"/>
  <c r="Z133" i="6"/>
  <c r="Z137" i="6" s="1"/>
  <c r="AA133" i="6"/>
  <c r="AA137" i="6" s="1"/>
  <c r="AB133" i="6"/>
  <c r="AB137" i="6" s="1"/>
  <c r="AC133" i="6"/>
  <c r="AC137" i="6" s="1"/>
  <c r="O5" i="6"/>
  <c r="P5" i="6"/>
  <c r="Q5" i="6"/>
  <c r="R5" i="6"/>
  <c r="S5" i="6"/>
  <c r="T5" i="6"/>
  <c r="U5" i="6"/>
  <c r="V5" i="6"/>
  <c r="W5" i="6"/>
  <c r="X5" i="6"/>
  <c r="Y5" i="6"/>
  <c r="Z5" i="6"/>
  <c r="AA5" i="6"/>
  <c r="AB5" i="6"/>
  <c r="AC5" i="6"/>
  <c r="O48" i="6"/>
  <c r="P48" i="6"/>
  <c r="Q48" i="6"/>
  <c r="R48" i="6"/>
  <c r="S48" i="6"/>
  <c r="T48" i="6"/>
  <c r="U48" i="6"/>
  <c r="V48" i="6"/>
  <c r="W48" i="6"/>
  <c r="X48" i="6"/>
  <c r="Y48" i="6"/>
  <c r="Z48" i="6"/>
  <c r="AA48" i="6"/>
  <c r="AB48" i="6"/>
  <c r="AC48" i="6"/>
  <c r="O91" i="6"/>
  <c r="P91" i="6"/>
  <c r="Q91" i="6"/>
  <c r="R91" i="6"/>
  <c r="S91" i="6"/>
  <c r="T91" i="6"/>
  <c r="U91" i="6"/>
  <c r="V91" i="6"/>
  <c r="W91" i="6"/>
  <c r="X91" i="6"/>
  <c r="Y91" i="6"/>
  <c r="Z91" i="6"/>
  <c r="AA91" i="6"/>
  <c r="AB91" i="6"/>
  <c r="AC91" i="6"/>
  <c r="O134" i="6"/>
  <c r="P134" i="6"/>
  <c r="Q134" i="6"/>
  <c r="R134" i="6"/>
  <c r="S134" i="6"/>
  <c r="T134" i="6"/>
  <c r="U134" i="6"/>
  <c r="V134" i="6"/>
  <c r="W134" i="6"/>
  <c r="X134" i="6"/>
  <c r="Y134" i="6"/>
  <c r="Z134" i="6"/>
  <c r="AA134" i="6"/>
  <c r="AB134" i="6"/>
  <c r="AC134" i="6"/>
  <c r="O4" i="5"/>
  <c r="O8" i="5" s="1"/>
  <c r="P4" i="5"/>
  <c r="P8" i="5" s="1"/>
  <c r="Q4" i="5"/>
  <c r="Q8" i="5" s="1"/>
  <c r="R4" i="5"/>
  <c r="R8" i="5" s="1"/>
  <c r="S4" i="5"/>
  <c r="S8" i="5" s="1"/>
  <c r="T4" i="5"/>
  <c r="T8" i="5" s="1"/>
  <c r="U4" i="5"/>
  <c r="U8" i="5" s="1"/>
  <c r="V4" i="5"/>
  <c r="V8" i="5" s="1"/>
  <c r="W4" i="5"/>
  <c r="W8" i="5" s="1"/>
  <c r="X4" i="5"/>
  <c r="X8" i="5" s="1"/>
  <c r="Y4" i="5"/>
  <c r="Y8" i="5" s="1"/>
  <c r="Z4" i="5"/>
  <c r="Z8" i="5" s="1"/>
  <c r="AA4" i="5"/>
  <c r="AA8" i="5" s="1"/>
  <c r="AB4" i="5"/>
  <c r="AB8" i="5" s="1"/>
  <c r="AC4" i="5"/>
  <c r="AC8" i="5" s="1"/>
  <c r="O47" i="5"/>
  <c r="O51" i="5" s="1"/>
  <c r="P47" i="5"/>
  <c r="P51" i="5" s="1"/>
  <c r="Q47" i="5"/>
  <c r="Q51" i="5" s="1"/>
  <c r="R47" i="5"/>
  <c r="R51" i="5" s="1"/>
  <c r="S47" i="5"/>
  <c r="S51" i="5" s="1"/>
  <c r="T47" i="5"/>
  <c r="T51" i="5" s="1"/>
  <c r="U47" i="5"/>
  <c r="U51" i="5" s="1"/>
  <c r="V47" i="5"/>
  <c r="V51" i="5" s="1"/>
  <c r="W47" i="5"/>
  <c r="W51" i="5" s="1"/>
  <c r="X47" i="5"/>
  <c r="X51" i="5" s="1"/>
  <c r="Y47" i="5"/>
  <c r="Y51" i="5" s="1"/>
  <c r="Z47" i="5"/>
  <c r="Z51" i="5" s="1"/>
  <c r="AA47" i="5"/>
  <c r="AA51" i="5" s="1"/>
  <c r="AB47" i="5"/>
  <c r="AB51" i="5" s="1"/>
  <c r="AC47" i="5"/>
  <c r="AC51" i="5" s="1"/>
  <c r="O90" i="5"/>
  <c r="O94" i="5" s="1"/>
  <c r="P90" i="5"/>
  <c r="P94" i="5" s="1"/>
  <c r="Q90" i="5"/>
  <c r="Q94" i="5" s="1"/>
  <c r="R90" i="5"/>
  <c r="R94" i="5" s="1"/>
  <c r="S90" i="5"/>
  <c r="S94" i="5" s="1"/>
  <c r="T90" i="5"/>
  <c r="T94" i="5" s="1"/>
  <c r="U90" i="5"/>
  <c r="U94" i="5" s="1"/>
  <c r="V90" i="5"/>
  <c r="V94" i="5" s="1"/>
  <c r="W90" i="5"/>
  <c r="W94" i="5" s="1"/>
  <c r="X90" i="5"/>
  <c r="X94" i="5" s="1"/>
  <c r="Y90" i="5"/>
  <c r="Y94" i="5" s="1"/>
  <c r="Z90" i="5"/>
  <c r="Z94" i="5" s="1"/>
  <c r="AA90" i="5"/>
  <c r="AA94" i="5" s="1"/>
  <c r="AB90" i="5"/>
  <c r="AB94" i="5" s="1"/>
  <c r="AC90" i="5"/>
  <c r="AC94" i="5" s="1"/>
  <c r="O133" i="5"/>
  <c r="O137" i="5" s="1"/>
  <c r="P133" i="5"/>
  <c r="P137" i="5" s="1"/>
  <c r="Q133" i="5"/>
  <c r="Q137" i="5" s="1"/>
  <c r="R133" i="5"/>
  <c r="R137" i="5" s="1"/>
  <c r="S133" i="5"/>
  <c r="S137" i="5" s="1"/>
  <c r="T133" i="5"/>
  <c r="T137" i="5" s="1"/>
  <c r="U133" i="5"/>
  <c r="U137" i="5" s="1"/>
  <c r="V133" i="5"/>
  <c r="V137" i="5" s="1"/>
  <c r="W133" i="5"/>
  <c r="W137" i="5" s="1"/>
  <c r="X133" i="5"/>
  <c r="X137" i="5" s="1"/>
  <c r="Y133" i="5"/>
  <c r="Y137" i="5" s="1"/>
  <c r="Z133" i="5"/>
  <c r="Z137" i="5" s="1"/>
  <c r="AA133" i="5"/>
  <c r="AA137" i="5" s="1"/>
  <c r="AB133" i="5"/>
  <c r="AB137" i="5" s="1"/>
  <c r="AC133" i="5"/>
  <c r="AC137" i="5" s="1"/>
  <c r="O5" i="5"/>
  <c r="P5" i="5"/>
  <c r="Q5" i="5"/>
  <c r="R5" i="5"/>
  <c r="S5" i="5"/>
  <c r="T5" i="5"/>
  <c r="U5" i="5"/>
  <c r="V5" i="5"/>
  <c r="W5" i="5"/>
  <c r="X5" i="5"/>
  <c r="Y5" i="5"/>
  <c r="Z5" i="5"/>
  <c r="AA5" i="5"/>
  <c r="AB5" i="5"/>
  <c r="AC5" i="5"/>
  <c r="O48" i="5"/>
  <c r="P48" i="5"/>
  <c r="Q48" i="5"/>
  <c r="R48" i="5"/>
  <c r="S48" i="5"/>
  <c r="T48" i="5"/>
  <c r="U48" i="5"/>
  <c r="V48" i="5"/>
  <c r="W48" i="5"/>
  <c r="X48" i="5"/>
  <c r="Y48" i="5"/>
  <c r="Z48" i="5"/>
  <c r="AA48" i="5"/>
  <c r="AB48" i="5"/>
  <c r="AC48" i="5"/>
  <c r="O91" i="5"/>
  <c r="P91" i="5"/>
  <c r="Q91" i="5"/>
  <c r="R91" i="5"/>
  <c r="S91" i="5"/>
  <c r="T91" i="5"/>
  <c r="U91" i="5"/>
  <c r="V91" i="5"/>
  <c r="W91" i="5"/>
  <c r="X91" i="5"/>
  <c r="Y91" i="5"/>
  <c r="Z91" i="5"/>
  <c r="AA91" i="5"/>
  <c r="AB91" i="5"/>
  <c r="AC91" i="5"/>
  <c r="O134" i="5"/>
  <c r="P134" i="5"/>
  <c r="Q134" i="5"/>
  <c r="R134" i="5"/>
  <c r="S134" i="5"/>
  <c r="T134" i="5"/>
  <c r="U134" i="5"/>
  <c r="V134" i="5"/>
  <c r="W134" i="5"/>
  <c r="X134" i="5"/>
  <c r="Y134" i="5"/>
  <c r="Z134" i="5"/>
  <c r="AA134" i="5"/>
  <c r="AB134" i="5"/>
  <c r="AC134" i="5"/>
  <c r="Q4" i="4"/>
  <c r="Q8" i="4" s="1"/>
  <c r="R4" i="4"/>
  <c r="R8" i="4" s="1"/>
  <c r="S4" i="4"/>
  <c r="S8" i="4" s="1"/>
  <c r="T4" i="4"/>
  <c r="T8" i="4" s="1"/>
  <c r="U4" i="4"/>
  <c r="U8" i="4" s="1"/>
  <c r="V4" i="4"/>
  <c r="V8" i="4" s="1"/>
  <c r="W4" i="4"/>
  <c r="W8" i="4" s="1"/>
  <c r="X4" i="4"/>
  <c r="X8" i="4" s="1"/>
  <c r="Q47" i="4"/>
  <c r="Q51" i="4" s="1"/>
  <c r="R47" i="4"/>
  <c r="R51" i="4" s="1"/>
  <c r="S47" i="4"/>
  <c r="S51" i="4" s="1"/>
  <c r="T47" i="4"/>
  <c r="T51" i="4" s="1"/>
  <c r="U47" i="4"/>
  <c r="U51" i="4" s="1"/>
  <c r="V47" i="4"/>
  <c r="V51" i="4" s="1"/>
  <c r="W47" i="4"/>
  <c r="W51" i="4" s="1"/>
  <c r="X47" i="4"/>
  <c r="X51" i="4" s="1"/>
  <c r="Q90" i="4"/>
  <c r="Q94" i="4" s="1"/>
  <c r="R90" i="4"/>
  <c r="R94" i="4" s="1"/>
  <c r="S90" i="4"/>
  <c r="S94" i="4" s="1"/>
  <c r="T90" i="4"/>
  <c r="T94" i="4" s="1"/>
  <c r="U90" i="4"/>
  <c r="U94" i="4" s="1"/>
  <c r="V90" i="4"/>
  <c r="V94" i="4" s="1"/>
  <c r="W90" i="4"/>
  <c r="W94" i="4" s="1"/>
  <c r="X90" i="4"/>
  <c r="X94" i="4" s="1"/>
  <c r="Q133" i="4"/>
  <c r="Q137" i="4" s="1"/>
  <c r="R133" i="4"/>
  <c r="R137" i="4" s="1"/>
  <c r="S133" i="4"/>
  <c r="S137" i="4" s="1"/>
  <c r="T133" i="4"/>
  <c r="T137" i="4" s="1"/>
  <c r="U133" i="4"/>
  <c r="U137" i="4" s="1"/>
  <c r="V133" i="4"/>
  <c r="V137" i="4" s="1"/>
  <c r="W133" i="4"/>
  <c r="W137" i="4" s="1"/>
  <c r="X133" i="4"/>
  <c r="X137" i="4" s="1"/>
  <c r="Q5" i="4"/>
  <c r="R5" i="4"/>
  <c r="S5" i="4"/>
  <c r="T5" i="4"/>
  <c r="U5" i="4"/>
  <c r="V5" i="4"/>
  <c r="W5" i="4"/>
  <c r="X5" i="4"/>
  <c r="Q48" i="4"/>
  <c r="R48" i="4"/>
  <c r="S48" i="4"/>
  <c r="T48" i="4"/>
  <c r="U48" i="4"/>
  <c r="V48" i="4"/>
  <c r="W48" i="4"/>
  <c r="X48" i="4"/>
  <c r="Q91" i="4"/>
  <c r="R91" i="4"/>
  <c r="S91" i="4"/>
  <c r="T91" i="4"/>
  <c r="U91" i="4"/>
  <c r="V91" i="4"/>
  <c r="W91" i="4"/>
  <c r="X91" i="4"/>
  <c r="Q134" i="4"/>
  <c r="R134" i="4"/>
  <c r="S134" i="4"/>
  <c r="T134" i="4"/>
  <c r="U134" i="4"/>
  <c r="V134" i="4"/>
  <c r="W134" i="4"/>
  <c r="X134" i="4"/>
  <c r="O4" i="4"/>
  <c r="O8" i="4" s="1"/>
  <c r="P4" i="4"/>
  <c r="P8" i="4" s="1"/>
  <c r="O47" i="4"/>
  <c r="O51" i="4" s="1"/>
  <c r="P47" i="4"/>
  <c r="P51" i="4" s="1"/>
  <c r="O90" i="4"/>
  <c r="O94" i="4" s="1"/>
  <c r="P90" i="4"/>
  <c r="P94" i="4" s="1"/>
  <c r="O133" i="4"/>
  <c r="O137" i="4" s="1"/>
  <c r="P133" i="4"/>
  <c r="P137" i="4" s="1"/>
  <c r="O5" i="4"/>
  <c r="P5" i="4"/>
  <c r="O48" i="4"/>
  <c r="P48" i="4"/>
  <c r="O91" i="4"/>
  <c r="P91" i="4"/>
  <c r="O134" i="4"/>
  <c r="P134" i="4"/>
  <c r="Y47" i="4"/>
  <c r="Y51" i="4" s="1"/>
  <c r="S112" i="5" l="1"/>
  <c r="S92" i="5"/>
  <c r="S101" i="5" s="1"/>
  <c r="S106" i="5" s="1"/>
  <c r="Z69" i="6"/>
  <c r="Z49" i="6"/>
  <c r="Z58" i="6" s="1"/>
  <c r="Z63" i="6" s="1"/>
  <c r="R49" i="20"/>
  <c r="R58" i="20" s="1"/>
  <c r="R63" i="20" s="1"/>
  <c r="R69" i="20"/>
  <c r="AB135" i="23"/>
  <c r="AB144" i="23" s="1"/>
  <c r="AB149" i="23" s="1"/>
  <c r="AB155" i="23"/>
  <c r="Z134" i="38"/>
  <c r="O5" i="38"/>
  <c r="S4" i="38"/>
  <c r="S8" i="38" s="1"/>
  <c r="V112" i="4"/>
  <c r="V92" i="4"/>
  <c r="V101" i="4" s="1"/>
  <c r="V106" i="4" s="1"/>
  <c r="V26" i="4"/>
  <c r="V6" i="4"/>
  <c r="V15" i="4" s="1"/>
  <c r="V20" i="4" s="1"/>
  <c r="AA135" i="5"/>
  <c r="AA144" i="5" s="1"/>
  <c r="AA149" i="5" s="1"/>
  <c r="AA155" i="5"/>
  <c r="S135" i="5"/>
  <c r="S144" i="5" s="1"/>
  <c r="S149" i="5" s="1"/>
  <c r="S155" i="5"/>
  <c r="Z112" i="5"/>
  <c r="Z92" i="5"/>
  <c r="Z101" i="5" s="1"/>
  <c r="Z106" i="5" s="1"/>
  <c r="R112" i="5"/>
  <c r="R92" i="5"/>
  <c r="R101" i="5" s="1"/>
  <c r="R106" i="5" s="1"/>
  <c r="Y69" i="5"/>
  <c r="Y49" i="5"/>
  <c r="Y58" i="5" s="1"/>
  <c r="Y63" i="5" s="1"/>
  <c r="Q69" i="5"/>
  <c r="Q49" i="5"/>
  <c r="Q58" i="5" s="1"/>
  <c r="Q63" i="5" s="1"/>
  <c r="X26" i="5"/>
  <c r="X6" i="5"/>
  <c r="X15" i="5" s="1"/>
  <c r="X20" i="5" s="1"/>
  <c r="P26" i="5"/>
  <c r="P6" i="5"/>
  <c r="P15" i="5" s="1"/>
  <c r="P20" i="5" s="1"/>
  <c r="AA155" i="6"/>
  <c r="AA135" i="6"/>
  <c r="AA144" i="6" s="1"/>
  <c r="AA149" i="6" s="1"/>
  <c r="S155" i="6"/>
  <c r="S135" i="6"/>
  <c r="S144" i="6" s="1"/>
  <c r="S149" i="6" s="1"/>
  <c r="Z112" i="6"/>
  <c r="Z92" i="6"/>
  <c r="Z101" i="6" s="1"/>
  <c r="Z106" i="6" s="1"/>
  <c r="R112" i="6"/>
  <c r="R92" i="6"/>
  <c r="R101" i="6" s="1"/>
  <c r="R106" i="6" s="1"/>
  <c r="Y69" i="6"/>
  <c r="Y49" i="6"/>
  <c r="Y58" i="6" s="1"/>
  <c r="Y63" i="6" s="1"/>
  <c r="Q69" i="6"/>
  <c r="Q49" i="6"/>
  <c r="Q58" i="6" s="1"/>
  <c r="Q63" i="6" s="1"/>
  <c r="X26" i="6"/>
  <c r="X6" i="6"/>
  <c r="X15" i="6" s="1"/>
  <c r="X20" i="6" s="1"/>
  <c r="P26" i="6"/>
  <c r="P6" i="6"/>
  <c r="P15" i="6" s="1"/>
  <c r="P20" i="6" s="1"/>
  <c r="AA155" i="20"/>
  <c r="AA135" i="20"/>
  <c r="AA144" i="20" s="1"/>
  <c r="AA149" i="20" s="1"/>
  <c r="S135" i="20"/>
  <c r="S144" i="20" s="1"/>
  <c r="S149" i="20" s="1"/>
  <c r="S155" i="20"/>
  <c r="Z112" i="20"/>
  <c r="Z92" i="20"/>
  <c r="Z101" i="20" s="1"/>
  <c r="Z106" i="20" s="1"/>
  <c r="R112" i="20"/>
  <c r="R92" i="20"/>
  <c r="R101" i="20" s="1"/>
  <c r="R106" i="20" s="1"/>
  <c r="Y69" i="20"/>
  <c r="Y49" i="20"/>
  <c r="Y58" i="20" s="1"/>
  <c r="Y63" i="20" s="1"/>
  <c r="Q69" i="20"/>
  <c r="Q49" i="20"/>
  <c r="Q58" i="20" s="1"/>
  <c r="Q63" i="20" s="1"/>
  <c r="X26" i="20"/>
  <c r="X6" i="20"/>
  <c r="X15" i="20" s="1"/>
  <c r="X20" i="20" s="1"/>
  <c r="P26" i="20"/>
  <c r="P6" i="20"/>
  <c r="P15" i="20" s="1"/>
  <c r="P20" i="20" s="1"/>
  <c r="AA135" i="21"/>
  <c r="AA144" i="21" s="1"/>
  <c r="AA149" i="21" s="1"/>
  <c r="AA155" i="21"/>
  <c r="S135" i="21"/>
  <c r="S144" i="21" s="1"/>
  <c r="S149" i="21" s="1"/>
  <c r="S155" i="21"/>
  <c r="AA155" i="22"/>
  <c r="AA135" i="22"/>
  <c r="AA144" i="22" s="1"/>
  <c r="AA149" i="22" s="1"/>
  <c r="S135" i="22"/>
  <c r="S144" i="22" s="1"/>
  <c r="S149" i="22" s="1"/>
  <c r="S155" i="22"/>
  <c r="AA135" i="23"/>
  <c r="AA144" i="23" s="1"/>
  <c r="AA149" i="23" s="1"/>
  <c r="AA155" i="23"/>
  <c r="S155" i="23"/>
  <c r="S135" i="23"/>
  <c r="S144" i="23" s="1"/>
  <c r="S149" i="23" s="1"/>
  <c r="Y134" i="38"/>
  <c r="Q134" i="38"/>
  <c r="X91" i="38"/>
  <c r="P91" i="38"/>
  <c r="W48" i="38"/>
  <c r="O48" i="38"/>
  <c r="V5" i="38"/>
  <c r="AC133" i="38"/>
  <c r="AC137" i="38" s="1"/>
  <c r="U133" i="38"/>
  <c r="U137" i="38" s="1"/>
  <c r="AB90" i="38"/>
  <c r="AB94" i="38" s="1"/>
  <c r="T90" i="38"/>
  <c r="T94" i="38" s="1"/>
  <c r="AA47" i="38"/>
  <c r="AA51" i="38" s="1"/>
  <c r="AA58" i="38" s="1"/>
  <c r="AA63" i="38" s="1"/>
  <c r="S47" i="38"/>
  <c r="S51" i="38" s="1"/>
  <c r="S58" i="38" s="1"/>
  <c r="S63" i="38" s="1"/>
  <c r="Z4" i="38"/>
  <c r="Z8" i="38" s="1"/>
  <c r="R4" i="38"/>
  <c r="R8" i="38" s="1"/>
  <c r="W135" i="4"/>
  <c r="W144" i="4" s="1"/>
  <c r="W149" i="4" s="1"/>
  <c r="W155" i="4"/>
  <c r="Q26" i="5"/>
  <c r="Q6" i="5"/>
  <c r="Q15" i="5" s="1"/>
  <c r="Q20" i="5" s="1"/>
  <c r="Y26" i="6"/>
  <c r="Y6" i="6"/>
  <c r="Y15" i="6" s="1"/>
  <c r="Y20" i="6" s="1"/>
  <c r="Y26" i="20"/>
  <c r="Y6" i="20"/>
  <c r="Y15" i="20" s="1"/>
  <c r="Y20" i="20" s="1"/>
  <c r="T135" i="23"/>
  <c r="T144" i="23" s="1"/>
  <c r="T149" i="23" s="1"/>
  <c r="T155" i="23"/>
  <c r="Q91" i="38"/>
  <c r="AC90" i="38"/>
  <c r="AC94" i="38" s="1"/>
  <c r="P112" i="4"/>
  <c r="P92" i="4"/>
  <c r="P101" i="4" s="1"/>
  <c r="P106" i="4" s="1"/>
  <c r="O112" i="4"/>
  <c r="O92" i="4"/>
  <c r="O101" i="4" s="1"/>
  <c r="O106" i="4" s="1"/>
  <c r="U112" i="4"/>
  <c r="U92" i="4"/>
  <c r="U101" i="4" s="1"/>
  <c r="U106" i="4" s="1"/>
  <c r="U26" i="4"/>
  <c r="U6" i="4"/>
  <c r="U15" i="4" s="1"/>
  <c r="U20" i="4" s="1"/>
  <c r="Z155" i="5"/>
  <c r="Z135" i="5"/>
  <c r="Z144" i="5" s="1"/>
  <c r="Z149" i="5" s="1"/>
  <c r="R135" i="5"/>
  <c r="R144" i="5" s="1"/>
  <c r="R149" i="5" s="1"/>
  <c r="R155" i="5"/>
  <c r="Y112" i="5"/>
  <c r="Y92" i="5"/>
  <c r="Y101" i="5" s="1"/>
  <c r="Y106" i="5" s="1"/>
  <c r="Q112" i="5"/>
  <c r="Q92" i="5"/>
  <c r="Q101" i="5" s="1"/>
  <c r="Q106" i="5" s="1"/>
  <c r="X69" i="5"/>
  <c r="X49" i="5"/>
  <c r="X58" i="5" s="1"/>
  <c r="X63" i="5" s="1"/>
  <c r="P69" i="5"/>
  <c r="P49" i="5"/>
  <c r="P58" i="5" s="1"/>
  <c r="P63" i="5" s="1"/>
  <c r="W26" i="5"/>
  <c r="W6" i="5"/>
  <c r="W15" i="5" s="1"/>
  <c r="W20" i="5" s="1"/>
  <c r="O26" i="5"/>
  <c r="O6" i="5"/>
  <c r="O15" i="5" s="1"/>
  <c r="O20" i="5" s="1"/>
  <c r="Z155" i="6"/>
  <c r="Z135" i="6"/>
  <c r="Z144" i="6" s="1"/>
  <c r="Z149" i="6" s="1"/>
  <c r="R155" i="6"/>
  <c r="R135" i="6"/>
  <c r="R144" i="6" s="1"/>
  <c r="R149" i="6" s="1"/>
  <c r="Y112" i="6"/>
  <c r="Y92" i="6"/>
  <c r="Y101" i="6" s="1"/>
  <c r="Y106" i="6" s="1"/>
  <c r="Q112" i="6"/>
  <c r="Q92" i="6"/>
  <c r="Q101" i="6" s="1"/>
  <c r="Q106" i="6" s="1"/>
  <c r="X69" i="6"/>
  <c r="X49" i="6"/>
  <c r="X58" i="6" s="1"/>
  <c r="X63" i="6" s="1"/>
  <c r="P69" i="6"/>
  <c r="P49" i="6"/>
  <c r="P58" i="6" s="1"/>
  <c r="P63" i="6" s="1"/>
  <c r="W26" i="6"/>
  <c r="W6" i="6"/>
  <c r="W15" i="6" s="1"/>
  <c r="W20" i="6" s="1"/>
  <c r="O26" i="6"/>
  <c r="O6" i="6"/>
  <c r="O15" i="6" s="1"/>
  <c r="O20" i="6" s="1"/>
  <c r="Z155" i="20"/>
  <c r="Z135" i="20"/>
  <c r="Z144" i="20" s="1"/>
  <c r="Z149" i="20" s="1"/>
  <c r="R155" i="20"/>
  <c r="R135" i="20"/>
  <c r="R144" i="20" s="1"/>
  <c r="R149" i="20" s="1"/>
  <c r="Y112" i="20"/>
  <c r="Y92" i="20"/>
  <c r="Y101" i="20" s="1"/>
  <c r="Y106" i="20" s="1"/>
  <c r="Q112" i="20"/>
  <c r="Q92" i="20"/>
  <c r="Q101" i="20" s="1"/>
  <c r="Q106" i="20" s="1"/>
  <c r="X69" i="20"/>
  <c r="X49" i="20"/>
  <c r="X58" i="20" s="1"/>
  <c r="X63" i="20" s="1"/>
  <c r="P69" i="20"/>
  <c r="P49" i="20"/>
  <c r="P58" i="20" s="1"/>
  <c r="P63" i="20" s="1"/>
  <c r="W26" i="20"/>
  <c r="W6" i="20"/>
  <c r="W15" i="20" s="1"/>
  <c r="W20" i="20" s="1"/>
  <c r="O26" i="20"/>
  <c r="O6" i="20"/>
  <c r="O15" i="20" s="1"/>
  <c r="O20" i="20" s="1"/>
  <c r="Z155" i="21"/>
  <c r="Z135" i="21"/>
  <c r="Z144" i="21" s="1"/>
  <c r="Z149" i="21" s="1"/>
  <c r="R155" i="21"/>
  <c r="R135" i="21"/>
  <c r="R144" i="21" s="1"/>
  <c r="R149" i="21" s="1"/>
  <c r="Z155" i="22"/>
  <c r="Z135" i="22"/>
  <c r="Z144" i="22" s="1"/>
  <c r="Z149" i="22" s="1"/>
  <c r="R135" i="22"/>
  <c r="R144" i="22" s="1"/>
  <c r="R149" i="22" s="1"/>
  <c r="R155" i="22"/>
  <c r="Z155" i="23"/>
  <c r="Z135" i="23"/>
  <c r="Z144" i="23" s="1"/>
  <c r="Z149" i="23" s="1"/>
  <c r="R155" i="23"/>
  <c r="R135" i="23"/>
  <c r="R144" i="23" s="1"/>
  <c r="R149" i="23" s="1"/>
  <c r="X134" i="38"/>
  <c r="P134" i="38"/>
  <c r="W91" i="38"/>
  <c r="O91" i="38"/>
  <c r="V48" i="38"/>
  <c r="AC5" i="38"/>
  <c r="U5" i="38"/>
  <c r="AB133" i="38"/>
  <c r="AB137" i="38" s="1"/>
  <c r="T133" i="38"/>
  <c r="T137" i="38" s="1"/>
  <c r="AA90" i="38"/>
  <c r="AA94" i="38" s="1"/>
  <c r="S90" i="38"/>
  <c r="S94" i="38" s="1"/>
  <c r="Z47" i="38"/>
  <c r="Z51" i="38" s="1"/>
  <c r="Z58" i="38" s="1"/>
  <c r="Z63" i="38" s="1"/>
  <c r="R47" i="38"/>
  <c r="R51" i="38" s="1"/>
  <c r="R58" i="38" s="1"/>
  <c r="R63" i="38" s="1"/>
  <c r="Y4" i="38"/>
  <c r="Y8" i="38" s="1"/>
  <c r="Q4" i="38"/>
  <c r="Q8" i="38" s="1"/>
  <c r="W112" i="4"/>
  <c r="W92" i="4"/>
  <c r="W101" i="4" s="1"/>
  <c r="W106" i="4" s="1"/>
  <c r="AB155" i="5"/>
  <c r="AB135" i="5"/>
  <c r="AB144" i="5" s="1"/>
  <c r="AB149" i="5" s="1"/>
  <c r="AA112" i="5"/>
  <c r="AA92" i="5"/>
  <c r="AA101" i="5" s="1"/>
  <c r="AA106" i="5" s="1"/>
  <c r="AB155" i="6"/>
  <c r="AB135" i="6"/>
  <c r="AB144" i="6" s="1"/>
  <c r="AB149" i="6" s="1"/>
  <c r="Q26" i="6"/>
  <c r="Q6" i="6"/>
  <c r="Q15" i="6" s="1"/>
  <c r="Q20" i="6" s="1"/>
  <c r="T135" i="20"/>
  <c r="T144" i="20" s="1"/>
  <c r="T149" i="20" s="1"/>
  <c r="T155" i="20"/>
  <c r="AB155" i="21"/>
  <c r="AB135" i="21"/>
  <c r="AB144" i="21" s="1"/>
  <c r="AB149" i="21" s="1"/>
  <c r="R134" i="38"/>
  <c r="V133" i="38"/>
  <c r="V137" i="38" s="1"/>
  <c r="V155" i="4"/>
  <c r="V135" i="4"/>
  <c r="V144" i="4" s="1"/>
  <c r="V149" i="4" s="1"/>
  <c r="V69" i="4"/>
  <c r="V49" i="4"/>
  <c r="V58" i="4" s="1"/>
  <c r="V63" i="4" s="1"/>
  <c r="U155" i="4"/>
  <c r="U135" i="4"/>
  <c r="U144" i="4" s="1"/>
  <c r="U149" i="4" s="1"/>
  <c r="U69" i="4"/>
  <c r="U49" i="4"/>
  <c r="U58" i="4" s="1"/>
  <c r="U63" i="4" s="1"/>
  <c r="P69" i="4"/>
  <c r="P49" i="4"/>
  <c r="P58" i="4" s="1"/>
  <c r="P63" i="4" s="1"/>
  <c r="T155" i="4"/>
  <c r="T135" i="4"/>
  <c r="T144" i="4" s="1"/>
  <c r="T149" i="4" s="1"/>
  <c r="T112" i="4"/>
  <c r="T92" i="4"/>
  <c r="T101" i="4" s="1"/>
  <c r="T106" i="4" s="1"/>
  <c r="T69" i="4"/>
  <c r="T49" i="4"/>
  <c r="T58" i="4" s="1"/>
  <c r="T63" i="4" s="1"/>
  <c r="T26" i="4"/>
  <c r="T6" i="4"/>
  <c r="T15" i="4" s="1"/>
  <c r="T20" i="4" s="1"/>
  <c r="Y155" i="5"/>
  <c r="Y135" i="5"/>
  <c r="Y144" i="5" s="1"/>
  <c r="Y149" i="5" s="1"/>
  <c r="Q155" i="5"/>
  <c r="Q135" i="5"/>
  <c r="Q144" i="5" s="1"/>
  <c r="Q149" i="5" s="1"/>
  <c r="X112" i="5"/>
  <c r="X92" i="5"/>
  <c r="X101" i="5" s="1"/>
  <c r="X106" i="5" s="1"/>
  <c r="P112" i="5"/>
  <c r="P92" i="5"/>
  <c r="P101" i="5" s="1"/>
  <c r="P106" i="5" s="1"/>
  <c r="W69" i="5"/>
  <c r="W49" i="5"/>
  <c r="W58" i="5" s="1"/>
  <c r="W63" i="5" s="1"/>
  <c r="O69" i="5"/>
  <c r="O49" i="5"/>
  <c r="O58" i="5" s="1"/>
  <c r="O63" i="5" s="1"/>
  <c r="V26" i="5"/>
  <c r="V6" i="5"/>
  <c r="V15" i="5" s="1"/>
  <c r="V20" i="5" s="1"/>
  <c r="Y155" i="6"/>
  <c r="Y135" i="6"/>
  <c r="Y144" i="6" s="1"/>
  <c r="Y149" i="6" s="1"/>
  <c r="Q155" i="6"/>
  <c r="Q135" i="6"/>
  <c r="Q144" i="6" s="1"/>
  <c r="Q149" i="6" s="1"/>
  <c r="X112" i="6"/>
  <c r="X92" i="6"/>
  <c r="X101" i="6" s="1"/>
  <c r="X106" i="6" s="1"/>
  <c r="P112" i="6"/>
  <c r="P92" i="6"/>
  <c r="P101" i="6" s="1"/>
  <c r="P106" i="6" s="1"/>
  <c r="W69" i="6"/>
  <c r="W49" i="6"/>
  <c r="W58" i="6" s="1"/>
  <c r="W63" i="6" s="1"/>
  <c r="O69" i="6"/>
  <c r="O49" i="6"/>
  <c r="O58" i="6" s="1"/>
  <c r="O63" i="6" s="1"/>
  <c r="V26" i="6"/>
  <c r="V6" i="6"/>
  <c r="V15" i="6" s="1"/>
  <c r="V20" i="6" s="1"/>
  <c r="Y155" i="20"/>
  <c r="Y135" i="20"/>
  <c r="Y144" i="20" s="1"/>
  <c r="Y149" i="20" s="1"/>
  <c r="Q155" i="20"/>
  <c r="Q135" i="20"/>
  <c r="Q144" i="20" s="1"/>
  <c r="Q149" i="20" s="1"/>
  <c r="X112" i="20"/>
  <c r="X92" i="20"/>
  <c r="X101" i="20" s="1"/>
  <c r="X106" i="20" s="1"/>
  <c r="P112" i="20"/>
  <c r="P92" i="20"/>
  <c r="P101" i="20" s="1"/>
  <c r="P106" i="20" s="1"/>
  <c r="W69" i="20"/>
  <c r="W49" i="20"/>
  <c r="W58" i="20" s="1"/>
  <c r="W63" i="20" s="1"/>
  <c r="O69" i="20"/>
  <c r="O49" i="20"/>
  <c r="O58" i="20" s="1"/>
  <c r="O63" i="20" s="1"/>
  <c r="V26" i="20"/>
  <c r="V6" i="20"/>
  <c r="V15" i="20" s="1"/>
  <c r="V20" i="20" s="1"/>
  <c r="Y155" i="21"/>
  <c r="Y135" i="21"/>
  <c r="Y144" i="21" s="1"/>
  <c r="Y149" i="21" s="1"/>
  <c r="Q155" i="21"/>
  <c r="Q135" i="21"/>
  <c r="Q144" i="21" s="1"/>
  <c r="Q149" i="21" s="1"/>
  <c r="Y155" i="22"/>
  <c r="Y135" i="22"/>
  <c r="Y144" i="22" s="1"/>
  <c r="Y149" i="22" s="1"/>
  <c r="Q155" i="22"/>
  <c r="Q135" i="22"/>
  <c r="Q144" i="22" s="1"/>
  <c r="Q149" i="22" s="1"/>
  <c r="Y155" i="23"/>
  <c r="Y135" i="23"/>
  <c r="Y144" i="23" s="1"/>
  <c r="Y149" i="23" s="1"/>
  <c r="Q155" i="23"/>
  <c r="Q135" i="23"/>
  <c r="Q144" i="23" s="1"/>
  <c r="Q149" i="23" s="1"/>
  <c r="W134" i="38"/>
  <c r="O134" i="38"/>
  <c r="V91" i="38"/>
  <c r="AC48" i="38"/>
  <c r="U48" i="38"/>
  <c r="AB5" i="38"/>
  <c r="T5" i="38"/>
  <c r="AA133" i="38"/>
  <c r="AA137" i="38" s="1"/>
  <c r="S133" i="38"/>
  <c r="S137" i="38" s="1"/>
  <c r="Z90" i="38"/>
  <c r="Z94" i="38" s="1"/>
  <c r="R90" i="38"/>
  <c r="R94" i="38" s="1"/>
  <c r="Y47" i="38"/>
  <c r="Y51" i="38" s="1"/>
  <c r="Y58" i="38" s="1"/>
  <c r="Y63" i="38" s="1"/>
  <c r="Q47" i="38"/>
  <c r="Q51" i="38" s="1"/>
  <c r="Q58" i="38" s="1"/>
  <c r="Q63" i="38" s="1"/>
  <c r="X4" i="38"/>
  <c r="X8" i="38" s="1"/>
  <c r="P4" i="38"/>
  <c r="P8" i="38" s="1"/>
  <c r="O135" i="4"/>
  <c r="O144" i="4" s="1"/>
  <c r="O149" i="4" s="1"/>
  <c r="O155" i="4"/>
  <c r="Y26" i="5"/>
  <c r="Y6" i="5"/>
  <c r="Y15" i="5" s="1"/>
  <c r="Y20" i="5" s="1"/>
  <c r="R49" i="6"/>
  <c r="R58" i="6" s="1"/>
  <c r="R63" i="6" s="1"/>
  <c r="R69" i="6"/>
  <c r="S112" i="20"/>
  <c r="S92" i="20"/>
  <c r="S101" i="20" s="1"/>
  <c r="S106" i="20" s="1"/>
  <c r="AB155" i="22"/>
  <c r="AB135" i="22"/>
  <c r="AB144" i="22" s="1"/>
  <c r="AB149" i="22" s="1"/>
  <c r="W5" i="38"/>
  <c r="T47" i="38"/>
  <c r="T51" i="38" s="1"/>
  <c r="T58" i="38" s="1"/>
  <c r="T63" i="38" s="1"/>
  <c r="O69" i="4"/>
  <c r="O49" i="4"/>
  <c r="O58" i="4" s="1"/>
  <c r="O63" i="4" s="1"/>
  <c r="S155" i="4"/>
  <c r="S135" i="4"/>
  <c r="S144" i="4" s="1"/>
  <c r="S149" i="4" s="1"/>
  <c r="S112" i="4"/>
  <c r="S92" i="4"/>
  <c r="S101" i="4" s="1"/>
  <c r="S106" i="4" s="1"/>
  <c r="S69" i="4"/>
  <c r="S49" i="4"/>
  <c r="S58" i="4" s="1"/>
  <c r="S63" i="4" s="1"/>
  <c r="S26" i="4"/>
  <c r="S6" i="4"/>
  <c r="S15" i="4" s="1"/>
  <c r="S20" i="4" s="1"/>
  <c r="X155" i="5"/>
  <c r="X135" i="5"/>
  <c r="X144" i="5" s="1"/>
  <c r="X149" i="5" s="1"/>
  <c r="P155" i="5"/>
  <c r="P135" i="5"/>
  <c r="P144" i="5" s="1"/>
  <c r="P149" i="5" s="1"/>
  <c r="W112" i="5"/>
  <c r="W92" i="5"/>
  <c r="W101" i="5" s="1"/>
  <c r="W106" i="5" s="1"/>
  <c r="O112" i="5"/>
  <c r="O92" i="5"/>
  <c r="O101" i="5" s="1"/>
  <c r="O106" i="5" s="1"/>
  <c r="V69" i="5"/>
  <c r="V49" i="5"/>
  <c r="V58" i="5" s="1"/>
  <c r="V63" i="5" s="1"/>
  <c r="AC26" i="5"/>
  <c r="AC6" i="5"/>
  <c r="AC15" i="5" s="1"/>
  <c r="AC20" i="5" s="1"/>
  <c r="U26" i="5"/>
  <c r="U6" i="5"/>
  <c r="U15" i="5" s="1"/>
  <c r="U20" i="5" s="1"/>
  <c r="X155" i="6"/>
  <c r="X135" i="6"/>
  <c r="X144" i="6" s="1"/>
  <c r="X149" i="6" s="1"/>
  <c r="P155" i="6"/>
  <c r="P135" i="6"/>
  <c r="P144" i="6" s="1"/>
  <c r="P149" i="6" s="1"/>
  <c r="W112" i="6"/>
  <c r="W92" i="6"/>
  <c r="W101" i="6" s="1"/>
  <c r="W106" i="6" s="1"/>
  <c r="O112" i="6"/>
  <c r="O92" i="6"/>
  <c r="O101" i="6" s="1"/>
  <c r="O106" i="6" s="1"/>
  <c r="V69" i="6"/>
  <c r="V49" i="6"/>
  <c r="V58" i="6" s="1"/>
  <c r="V63" i="6" s="1"/>
  <c r="AC26" i="6"/>
  <c r="AC6" i="6"/>
  <c r="AC15" i="6" s="1"/>
  <c r="AC20" i="6" s="1"/>
  <c r="U26" i="6"/>
  <c r="U6" i="6"/>
  <c r="U15" i="6" s="1"/>
  <c r="U20" i="6" s="1"/>
  <c r="X155" i="20"/>
  <c r="X135" i="20"/>
  <c r="X144" i="20" s="1"/>
  <c r="X149" i="20" s="1"/>
  <c r="P155" i="20"/>
  <c r="P135" i="20"/>
  <c r="P144" i="20" s="1"/>
  <c r="P149" i="20" s="1"/>
  <c r="W112" i="20"/>
  <c r="W92" i="20"/>
  <c r="W101" i="20" s="1"/>
  <c r="W106" i="20" s="1"/>
  <c r="O112" i="20"/>
  <c r="O92" i="20"/>
  <c r="O101" i="20" s="1"/>
  <c r="O106" i="20" s="1"/>
  <c r="V69" i="20"/>
  <c r="V49" i="20"/>
  <c r="V58" i="20" s="1"/>
  <c r="V63" i="20" s="1"/>
  <c r="AC26" i="20"/>
  <c r="AC6" i="20"/>
  <c r="AC15" i="20" s="1"/>
  <c r="AC20" i="20" s="1"/>
  <c r="U26" i="20"/>
  <c r="U6" i="20"/>
  <c r="U15" i="20" s="1"/>
  <c r="U20" i="20" s="1"/>
  <c r="X155" i="21"/>
  <c r="X135" i="21"/>
  <c r="X144" i="21" s="1"/>
  <c r="X149" i="21" s="1"/>
  <c r="P155" i="21"/>
  <c r="P135" i="21"/>
  <c r="P144" i="21" s="1"/>
  <c r="P149" i="21" s="1"/>
  <c r="X155" i="22"/>
  <c r="X135" i="22"/>
  <c r="X144" i="22" s="1"/>
  <c r="X149" i="22" s="1"/>
  <c r="P155" i="22"/>
  <c r="P135" i="22"/>
  <c r="P144" i="22" s="1"/>
  <c r="P149" i="22" s="1"/>
  <c r="X155" i="23"/>
  <c r="X135" i="23"/>
  <c r="X144" i="23" s="1"/>
  <c r="X149" i="23" s="1"/>
  <c r="P155" i="23"/>
  <c r="P135" i="23"/>
  <c r="P144" i="23" s="1"/>
  <c r="P149" i="23" s="1"/>
  <c r="V134" i="38"/>
  <c r="AC91" i="38"/>
  <c r="U91" i="38"/>
  <c r="AB48" i="38"/>
  <c r="T48" i="38"/>
  <c r="AA5" i="38"/>
  <c r="S5" i="38"/>
  <c r="Z133" i="38"/>
  <c r="Z137" i="38" s="1"/>
  <c r="R133" i="38"/>
  <c r="R137" i="38" s="1"/>
  <c r="Y90" i="38"/>
  <c r="Y94" i="38" s="1"/>
  <c r="Q90" i="38"/>
  <c r="Q94" i="38" s="1"/>
  <c r="X47" i="38"/>
  <c r="X51" i="38" s="1"/>
  <c r="X58" i="38" s="1"/>
  <c r="X63" i="38" s="1"/>
  <c r="P47" i="38"/>
  <c r="P51" i="38" s="1"/>
  <c r="P58" i="38" s="1"/>
  <c r="P63" i="38" s="1"/>
  <c r="W4" i="38"/>
  <c r="W8" i="38" s="1"/>
  <c r="O4" i="38"/>
  <c r="O8" i="38" s="1"/>
  <c r="W26" i="4"/>
  <c r="W6" i="4"/>
  <c r="W15" i="4" s="1"/>
  <c r="W20" i="4" s="1"/>
  <c r="Z69" i="5"/>
  <c r="Z49" i="5"/>
  <c r="Z58" i="5" s="1"/>
  <c r="Z63" i="5" s="1"/>
  <c r="S112" i="6"/>
  <c r="S92" i="6"/>
  <c r="S101" i="6" s="1"/>
  <c r="S106" i="6" s="1"/>
  <c r="Z69" i="20"/>
  <c r="Z49" i="20"/>
  <c r="Z58" i="20" s="1"/>
  <c r="Z63" i="20" s="1"/>
  <c r="T155" i="22"/>
  <c r="T135" i="22"/>
  <c r="T144" i="22" s="1"/>
  <c r="T149" i="22" s="1"/>
  <c r="P48" i="38"/>
  <c r="AA4" i="38"/>
  <c r="AA8" i="38" s="1"/>
  <c r="P26" i="4"/>
  <c r="P6" i="4"/>
  <c r="P15" i="4" s="1"/>
  <c r="P20" i="4" s="1"/>
  <c r="R155" i="4"/>
  <c r="R135" i="4"/>
  <c r="R144" i="4" s="1"/>
  <c r="R149" i="4" s="1"/>
  <c r="R112" i="4"/>
  <c r="R92" i="4"/>
  <c r="R101" i="4" s="1"/>
  <c r="R106" i="4" s="1"/>
  <c r="R69" i="4"/>
  <c r="R49" i="4"/>
  <c r="R58" i="4" s="1"/>
  <c r="R63" i="4" s="1"/>
  <c r="R26" i="4"/>
  <c r="R6" i="4"/>
  <c r="R15" i="4" s="1"/>
  <c r="R20" i="4" s="1"/>
  <c r="W155" i="5"/>
  <c r="W135" i="5"/>
  <c r="W144" i="5" s="1"/>
  <c r="W149" i="5" s="1"/>
  <c r="O135" i="5"/>
  <c r="O144" i="5" s="1"/>
  <c r="O149" i="5" s="1"/>
  <c r="O155" i="5"/>
  <c r="V112" i="5"/>
  <c r="V92" i="5"/>
  <c r="V101" i="5" s="1"/>
  <c r="V106" i="5" s="1"/>
  <c r="AC69" i="5"/>
  <c r="AC49" i="5"/>
  <c r="AC58" i="5" s="1"/>
  <c r="AC63" i="5" s="1"/>
  <c r="U69" i="5"/>
  <c r="U49" i="5"/>
  <c r="U58" i="5" s="1"/>
  <c r="U63" i="5" s="1"/>
  <c r="AB26" i="5"/>
  <c r="AB6" i="5"/>
  <c r="AB15" i="5" s="1"/>
  <c r="AB20" i="5" s="1"/>
  <c r="T26" i="5"/>
  <c r="T6" i="5"/>
  <c r="T15" i="5" s="1"/>
  <c r="T20" i="5" s="1"/>
  <c r="W135" i="6"/>
  <c r="W144" i="6" s="1"/>
  <c r="W149" i="6" s="1"/>
  <c r="W155" i="6"/>
  <c r="O155" i="6"/>
  <c r="O135" i="6"/>
  <c r="O144" i="6" s="1"/>
  <c r="O149" i="6" s="1"/>
  <c r="V112" i="6"/>
  <c r="V92" i="6"/>
  <c r="V101" i="6" s="1"/>
  <c r="V106" i="6" s="1"/>
  <c r="AC69" i="6"/>
  <c r="AC49" i="6"/>
  <c r="AC58" i="6" s="1"/>
  <c r="AC63" i="6" s="1"/>
  <c r="U69" i="6"/>
  <c r="U49" i="6"/>
  <c r="U58" i="6" s="1"/>
  <c r="U63" i="6" s="1"/>
  <c r="AB26" i="6"/>
  <c r="AB6" i="6"/>
  <c r="AB15" i="6" s="1"/>
  <c r="AB20" i="6" s="1"/>
  <c r="T26" i="6"/>
  <c r="T6" i="6"/>
  <c r="T15" i="6" s="1"/>
  <c r="T20" i="6" s="1"/>
  <c r="W155" i="20"/>
  <c r="W135" i="20"/>
  <c r="W144" i="20" s="1"/>
  <c r="W149" i="20" s="1"/>
  <c r="O155" i="20"/>
  <c r="O135" i="20"/>
  <c r="O144" i="20" s="1"/>
  <c r="O149" i="20" s="1"/>
  <c r="V112" i="20"/>
  <c r="V92" i="20"/>
  <c r="V101" i="20" s="1"/>
  <c r="V106" i="20" s="1"/>
  <c r="AC69" i="20"/>
  <c r="AC49" i="20"/>
  <c r="AC58" i="20" s="1"/>
  <c r="AC63" i="20" s="1"/>
  <c r="U69" i="20"/>
  <c r="U49" i="20"/>
  <c r="U58" i="20" s="1"/>
  <c r="U63" i="20" s="1"/>
  <c r="AB26" i="20"/>
  <c r="AB6" i="20"/>
  <c r="AB15" i="20" s="1"/>
  <c r="AB20" i="20" s="1"/>
  <c r="T26" i="20"/>
  <c r="T6" i="20"/>
  <c r="T15" i="20" s="1"/>
  <c r="T20" i="20" s="1"/>
  <c r="W135" i="21"/>
  <c r="W144" i="21" s="1"/>
  <c r="W149" i="21" s="1"/>
  <c r="W155" i="21"/>
  <c r="O155" i="21"/>
  <c r="O135" i="21"/>
  <c r="O144" i="21" s="1"/>
  <c r="W135" i="22"/>
  <c r="W144" i="22" s="1"/>
  <c r="W149" i="22" s="1"/>
  <c r="W155" i="22"/>
  <c r="O155" i="22"/>
  <c r="O135" i="22"/>
  <c r="O144" i="22" s="1"/>
  <c r="W135" i="23"/>
  <c r="W144" i="23" s="1"/>
  <c r="W149" i="23" s="1"/>
  <c r="W155" i="23"/>
  <c r="O155" i="23"/>
  <c r="O135" i="23"/>
  <c r="O144" i="23" s="1"/>
  <c r="AC134" i="38"/>
  <c r="U134" i="38"/>
  <c r="AB91" i="38"/>
  <c r="T91" i="38"/>
  <c r="AA48" i="38"/>
  <c r="S48" i="38"/>
  <c r="Z5" i="38"/>
  <c r="R5" i="38"/>
  <c r="Y133" i="38"/>
  <c r="Y137" i="38" s="1"/>
  <c r="Q133" i="38"/>
  <c r="Q137" i="38" s="1"/>
  <c r="X90" i="38"/>
  <c r="X94" i="38" s="1"/>
  <c r="P90" i="38"/>
  <c r="P94" i="38" s="1"/>
  <c r="W47" i="38"/>
  <c r="W51" i="38" s="1"/>
  <c r="W58" i="38" s="1"/>
  <c r="W63" i="38" s="1"/>
  <c r="O47" i="38"/>
  <c r="O51" i="38" s="1"/>
  <c r="O58" i="38" s="1"/>
  <c r="O63" i="38" s="1"/>
  <c r="V4" i="38"/>
  <c r="V8" i="38" s="1"/>
  <c r="W69" i="4"/>
  <c r="W49" i="4"/>
  <c r="W58" i="4" s="1"/>
  <c r="W63" i="4" s="1"/>
  <c r="T135" i="5"/>
  <c r="T144" i="5" s="1"/>
  <c r="T149" i="5" s="1"/>
  <c r="T155" i="5"/>
  <c r="T155" i="6"/>
  <c r="T135" i="6"/>
  <c r="T144" i="6" s="1"/>
  <c r="T149" i="6" s="1"/>
  <c r="AB155" i="20"/>
  <c r="AB135" i="20"/>
  <c r="AB144" i="20" s="1"/>
  <c r="AB149" i="20" s="1"/>
  <c r="Q26" i="20"/>
  <c r="Q6" i="20"/>
  <c r="Q15" i="20" s="1"/>
  <c r="Q20" i="20" s="1"/>
  <c r="Y91" i="38"/>
  <c r="U90" i="38"/>
  <c r="U94" i="38" s="1"/>
  <c r="O26" i="4"/>
  <c r="O6" i="4"/>
  <c r="O15" i="4" s="1"/>
  <c r="O20" i="4" s="1"/>
  <c r="Q155" i="4"/>
  <c r="Q135" i="4"/>
  <c r="Q144" i="4" s="1"/>
  <c r="Q149" i="4" s="1"/>
  <c r="Q112" i="4"/>
  <c r="Q92" i="4"/>
  <c r="Q101" i="4" s="1"/>
  <c r="Q106" i="4" s="1"/>
  <c r="Q69" i="4"/>
  <c r="Q49" i="4"/>
  <c r="Q58" i="4" s="1"/>
  <c r="Q63" i="4" s="1"/>
  <c r="Q26" i="4"/>
  <c r="Q6" i="4"/>
  <c r="Q15" i="4" s="1"/>
  <c r="Q20" i="4" s="1"/>
  <c r="V155" i="5"/>
  <c r="V135" i="5"/>
  <c r="V144" i="5" s="1"/>
  <c r="V149" i="5" s="1"/>
  <c r="AC112" i="5"/>
  <c r="AC92" i="5"/>
  <c r="AC101" i="5" s="1"/>
  <c r="AC106" i="5" s="1"/>
  <c r="U112" i="5"/>
  <c r="U92" i="5"/>
  <c r="U101" i="5" s="1"/>
  <c r="U106" i="5" s="1"/>
  <c r="AB69" i="5"/>
  <c r="AB49" i="5"/>
  <c r="AB58" i="5" s="1"/>
  <c r="AB63" i="5" s="1"/>
  <c r="T69" i="5"/>
  <c r="T49" i="5"/>
  <c r="T58" i="5" s="1"/>
  <c r="T63" i="5" s="1"/>
  <c r="AA26" i="5"/>
  <c r="AA6" i="5"/>
  <c r="AA15" i="5" s="1"/>
  <c r="AA20" i="5" s="1"/>
  <c r="S26" i="5"/>
  <c r="S6" i="5"/>
  <c r="S15" i="5" s="1"/>
  <c r="S20" i="5" s="1"/>
  <c r="V135" i="6"/>
  <c r="V144" i="6" s="1"/>
  <c r="V149" i="6" s="1"/>
  <c r="V155" i="6"/>
  <c r="AC112" i="6"/>
  <c r="AC92" i="6"/>
  <c r="AC101" i="6" s="1"/>
  <c r="AC106" i="6" s="1"/>
  <c r="U112" i="6"/>
  <c r="U92" i="6"/>
  <c r="U101" i="6" s="1"/>
  <c r="U106" i="6" s="1"/>
  <c r="AB69" i="6"/>
  <c r="AB49" i="6"/>
  <c r="AB58" i="6" s="1"/>
  <c r="AB63" i="6" s="1"/>
  <c r="T69" i="6"/>
  <c r="T49" i="6"/>
  <c r="T58" i="6" s="1"/>
  <c r="T63" i="6" s="1"/>
  <c r="AA26" i="6"/>
  <c r="AA6" i="6"/>
  <c r="AA15" i="6" s="1"/>
  <c r="AA20" i="6" s="1"/>
  <c r="S26" i="6"/>
  <c r="S6" i="6"/>
  <c r="S15" i="6" s="1"/>
  <c r="S20" i="6" s="1"/>
  <c r="V135" i="20"/>
  <c r="V144" i="20" s="1"/>
  <c r="V149" i="20" s="1"/>
  <c r="V155" i="20"/>
  <c r="AC112" i="20"/>
  <c r="AC92" i="20"/>
  <c r="AC101" i="20" s="1"/>
  <c r="AC106" i="20" s="1"/>
  <c r="U112" i="20"/>
  <c r="U92" i="20"/>
  <c r="U101" i="20" s="1"/>
  <c r="U106" i="20" s="1"/>
  <c r="AB69" i="20"/>
  <c r="AB49" i="20"/>
  <c r="AB58" i="20" s="1"/>
  <c r="AB63" i="20" s="1"/>
  <c r="T69" i="20"/>
  <c r="T49" i="20"/>
  <c r="T58" i="20" s="1"/>
  <c r="T63" i="20" s="1"/>
  <c r="AA26" i="20"/>
  <c r="AA6" i="20"/>
  <c r="AA15" i="20" s="1"/>
  <c r="AA20" i="20" s="1"/>
  <c r="S26" i="20"/>
  <c r="S6" i="20"/>
  <c r="S15" i="20" s="1"/>
  <c r="S20" i="20" s="1"/>
  <c r="V155" i="21"/>
  <c r="V135" i="21"/>
  <c r="V144" i="21" s="1"/>
  <c r="V149" i="21" s="1"/>
  <c r="V155" i="22"/>
  <c r="V135" i="22"/>
  <c r="V144" i="22" s="1"/>
  <c r="V149" i="22" s="1"/>
  <c r="V135" i="23"/>
  <c r="V144" i="23" s="1"/>
  <c r="V149" i="23" s="1"/>
  <c r="V155" i="23"/>
  <c r="AB134" i="38"/>
  <c r="T134" i="38"/>
  <c r="AA91" i="38"/>
  <c r="S91" i="38"/>
  <c r="Z48" i="38"/>
  <c r="R48" i="38"/>
  <c r="Y5" i="38"/>
  <c r="Q5" i="38"/>
  <c r="X133" i="38"/>
  <c r="X137" i="38" s="1"/>
  <c r="P133" i="38"/>
  <c r="P137" i="38" s="1"/>
  <c r="W90" i="38"/>
  <c r="W94" i="38" s="1"/>
  <c r="O90" i="38"/>
  <c r="O94" i="38" s="1"/>
  <c r="V47" i="38"/>
  <c r="V51" i="38" s="1"/>
  <c r="V58" i="38" s="1"/>
  <c r="V63" i="38" s="1"/>
  <c r="AC4" i="38"/>
  <c r="AC8" i="38" s="1"/>
  <c r="U4" i="38"/>
  <c r="U8" i="38" s="1"/>
  <c r="R49" i="5"/>
  <c r="R58" i="5" s="1"/>
  <c r="R63" i="5" s="1"/>
  <c r="R69" i="5"/>
  <c r="AA112" i="6"/>
  <c r="AA92" i="6"/>
  <c r="AA101" i="6" s="1"/>
  <c r="AA106" i="6" s="1"/>
  <c r="AA112" i="20"/>
  <c r="AA92" i="20"/>
  <c r="AA101" i="20" s="1"/>
  <c r="AA106" i="20" s="1"/>
  <c r="T155" i="21"/>
  <c r="T135" i="21"/>
  <c r="T144" i="21" s="1"/>
  <c r="T149" i="21" s="1"/>
  <c r="X48" i="38"/>
  <c r="AB47" i="38"/>
  <c r="AB51" i="38" s="1"/>
  <c r="AB58" i="38" s="1"/>
  <c r="AB63" i="38" s="1"/>
  <c r="P135" i="4"/>
  <c r="P144" i="4" s="1"/>
  <c r="P149" i="4" s="1"/>
  <c r="P155" i="4"/>
  <c r="X155" i="4"/>
  <c r="X135" i="4"/>
  <c r="X144" i="4" s="1"/>
  <c r="X149" i="4" s="1"/>
  <c r="X112" i="4"/>
  <c r="X92" i="4"/>
  <c r="X101" i="4" s="1"/>
  <c r="X106" i="4" s="1"/>
  <c r="X69" i="4"/>
  <c r="X49" i="4"/>
  <c r="X58" i="4" s="1"/>
  <c r="X63" i="4" s="1"/>
  <c r="X26" i="4"/>
  <c r="X6" i="4"/>
  <c r="X15" i="4" s="1"/>
  <c r="X20" i="4" s="1"/>
  <c r="AC135" i="5"/>
  <c r="AC144" i="5" s="1"/>
  <c r="AC149" i="5" s="1"/>
  <c r="AC155" i="5"/>
  <c r="U135" i="5"/>
  <c r="U144" i="5" s="1"/>
  <c r="U149" i="5" s="1"/>
  <c r="U155" i="5"/>
  <c r="AB112" i="5"/>
  <c r="AB92" i="5"/>
  <c r="AB101" i="5" s="1"/>
  <c r="AB106" i="5" s="1"/>
  <c r="T112" i="5"/>
  <c r="T92" i="5"/>
  <c r="T101" i="5" s="1"/>
  <c r="T106" i="5" s="1"/>
  <c r="AA69" i="5"/>
  <c r="AA49" i="5"/>
  <c r="AA58" i="5" s="1"/>
  <c r="AA63" i="5" s="1"/>
  <c r="S69" i="5"/>
  <c r="S49" i="5"/>
  <c r="S58" i="5" s="1"/>
  <c r="S63" i="5" s="1"/>
  <c r="Z26" i="5"/>
  <c r="Z6" i="5"/>
  <c r="Z15" i="5" s="1"/>
  <c r="Z20" i="5" s="1"/>
  <c r="R26" i="5"/>
  <c r="R6" i="5"/>
  <c r="R15" i="5" s="1"/>
  <c r="R20" i="5" s="1"/>
  <c r="AC135" i="6"/>
  <c r="AC144" i="6" s="1"/>
  <c r="AC149" i="6" s="1"/>
  <c r="AC155" i="6"/>
  <c r="U155" i="6"/>
  <c r="U135" i="6"/>
  <c r="U144" i="6" s="1"/>
  <c r="U149" i="6" s="1"/>
  <c r="AB112" i="6"/>
  <c r="AB92" i="6"/>
  <c r="AB101" i="6" s="1"/>
  <c r="AB106" i="6" s="1"/>
  <c r="T112" i="6"/>
  <c r="T92" i="6"/>
  <c r="T101" i="6" s="1"/>
  <c r="T106" i="6" s="1"/>
  <c r="AA69" i="6"/>
  <c r="AA49" i="6"/>
  <c r="AA58" i="6" s="1"/>
  <c r="AA63" i="6" s="1"/>
  <c r="S69" i="6"/>
  <c r="S49" i="6"/>
  <c r="S58" i="6" s="1"/>
  <c r="S63" i="6" s="1"/>
  <c r="Z26" i="6"/>
  <c r="Z6" i="6"/>
  <c r="Z15" i="6" s="1"/>
  <c r="Z20" i="6" s="1"/>
  <c r="R26" i="6"/>
  <c r="R6" i="6"/>
  <c r="R15" i="6" s="1"/>
  <c r="R20" i="6" s="1"/>
  <c r="AC135" i="20"/>
  <c r="AC144" i="20" s="1"/>
  <c r="AC149" i="20" s="1"/>
  <c r="AC155" i="20"/>
  <c r="U135" i="20"/>
  <c r="U144" i="20" s="1"/>
  <c r="U149" i="20" s="1"/>
  <c r="U155" i="20"/>
  <c r="AB112" i="20"/>
  <c r="AB92" i="20"/>
  <c r="AB101" i="20" s="1"/>
  <c r="AB106" i="20" s="1"/>
  <c r="T112" i="20"/>
  <c r="T92" i="20"/>
  <c r="T101" i="20" s="1"/>
  <c r="T106" i="20" s="1"/>
  <c r="AA69" i="20"/>
  <c r="AA49" i="20"/>
  <c r="AA58" i="20" s="1"/>
  <c r="AA63" i="20" s="1"/>
  <c r="S69" i="20"/>
  <c r="S49" i="20"/>
  <c r="S58" i="20" s="1"/>
  <c r="S63" i="20" s="1"/>
  <c r="Z26" i="20"/>
  <c r="Z6" i="20"/>
  <c r="Z15" i="20" s="1"/>
  <c r="Z20" i="20" s="1"/>
  <c r="R26" i="20"/>
  <c r="R6" i="20"/>
  <c r="R15" i="20" s="1"/>
  <c r="R20" i="20" s="1"/>
  <c r="AC135" i="21"/>
  <c r="AC144" i="21" s="1"/>
  <c r="AC149" i="21" s="1"/>
  <c r="AC155" i="21"/>
  <c r="U135" i="21"/>
  <c r="U144" i="21" s="1"/>
  <c r="U149" i="21" s="1"/>
  <c r="U155" i="21"/>
  <c r="AC135" i="22"/>
  <c r="AC144" i="22" s="1"/>
  <c r="AC149" i="22" s="1"/>
  <c r="AC155" i="22"/>
  <c r="U155" i="22"/>
  <c r="U135" i="22"/>
  <c r="U144" i="22" s="1"/>
  <c r="U149" i="22" s="1"/>
  <c r="AC155" i="23"/>
  <c r="AC135" i="23"/>
  <c r="AC144" i="23" s="1"/>
  <c r="AC149" i="23" s="1"/>
  <c r="U155" i="23"/>
  <c r="U135" i="23"/>
  <c r="U144" i="23" s="1"/>
  <c r="U149" i="23" s="1"/>
  <c r="AA134" i="38"/>
  <c r="S134" i="38"/>
  <c r="Z91" i="38"/>
  <c r="R91" i="38"/>
  <c r="Y48" i="38"/>
  <c r="Q48" i="38"/>
  <c r="X5" i="38"/>
  <c r="P5" i="38"/>
  <c r="W133" i="38"/>
  <c r="W137" i="38" s="1"/>
  <c r="O133" i="38"/>
  <c r="O137" i="38" s="1"/>
  <c r="V90" i="38"/>
  <c r="V94" i="38" s="1"/>
  <c r="AC47" i="38"/>
  <c r="AC51" i="38" s="1"/>
  <c r="AC58" i="38" s="1"/>
  <c r="AC63" i="38" s="1"/>
  <c r="U47" i="38"/>
  <c r="U51" i="38" s="1"/>
  <c r="U58" i="38" s="1"/>
  <c r="U63" i="38" s="1"/>
  <c r="AB4" i="38"/>
  <c r="AB8" i="38" s="1"/>
  <c r="T4" i="38"/>
  <c r="T8" i="38" s="1"/>
  <c r="V5" i="2"/>
  <c r="V4" i="2"/>
  <c r="V8" i="2" s="1"/>
  <c r="AA5" i="4"/>
  <c r="AA47" i="4"/>
  <c r="AA51" i="4" s="1"/>
  <c r="V134" i="24"/>
  <c r="AC134" i="4"/>
  <c r="Y91" i="4"/>
  <c r="Z5" i="4"/>
  <c r="AB48" i="2"/>
  <c r="T5" i="2"/>
  <c r="AB47" i="2"/>
  <c r="AB51" i="2" s="1"/>
  <c r="T4" i="2"/>
  <c r="T8" i="2" s="1"/>
  <c r="T134" i="24"/>
  <c r="Y4" i="4"/>
  <c r="Y8" i="4" s="1"/>
  <c r="AB47" i="4"/>
  <c r="AB51" i="4" s="1"/>
  <c r="Z4" i="4"/>
  <c r="Z8" i="4" s="1"/>
  <c r="AC47" i="4"/>
  <c r="AC51" i="4" s="1"/>
  <c r="AA133" i="4"/>
  <c r="AA137" i="4" s="1"/>
  <c r="AA4" i="4"/>
  <c r="AA8" i="4" s="1"/>
  <c r="Y90" i="4"/>
  <c r="Y94" i="4" s="1"/>
  <c r="AB133" i="4"/>
  <c r="AB137" i="4" s="1"/>
  <c r="Z48" i="4"/>
  <c r="AC91" i="4"/>
  <c r="AB4" i="4"/>
  <c r="AB8" i="4" s="1"/>
  <c r="Z90" i="4"/>
  <c r="Z94" i="4" s="1"/>
  <c r="AC4" i="4"/>
  <c r="AC8" i="4" s="1"/>
  <c r="AA90" i="4"/>
  <c r="AA94" i="4" s="1"/>
  <c r="Z47" i="4"/>
  <c r="Z51" i="4" s="1"/>
  <c r="Z91" i="4"/>
  <c r="O4" i="2"/>
  <c r="O8" i="2" s="1"/>
  <c r="W4" i="2"/>
  <c r="W8" i="2" s="1"/>
  <c r="O47" i="2"/>
  <c r="O51" i="2" s="1"/>
  <c r="W47" i="2"/>
  <c r="W51" i="2" s="1"/>
  <c r="O90" i="2"/>
  <c r="O94" i="2" s="1"/>
  <c r="W90" i="2"/>
  <c r="W94" i="2" s="1"/>
  <c r="O133" i="2"/>
  <c r="O137" i="2" s="1"/>
  <c r="W133" i="2"/>
  <c r="W137" i="2" s="1"/>
  <c r="O5" i="2"/>
  <c r="W5" i="2"/>
  <c r="O48" i="2"/>
  <c r="W48" i="2"/>
  <c r="O91" i="2"/>
  <c r="W91" i="2"/>
  <c r="O134" i="2"/>
  <c r="W134" i="2"/>
  <c r="P4" i="2"/>
  <c r="P8" i="2" s="1"/>
  <c r="X4" i="2"/>
  <c r="X8" i="2" s="1"/>
  <c r="P47" i="2"/>
  <c r="P51" i="2" s="1"/>
  <c r="X47" i="2"/>
  <c r="X51" i="2" s="1"/>
  <c r="P90" i="2"/>
  <c r="P94" i="2" s="1"/>
  <c r="X90" i="2"/>
  <c r="X94" i="2" s="1"/>
  <c r="P133" i="2"/>
  <c r="P137" i="2" s="1"/>
  <c r="X133" i="2"/>
  <c r="X137" i="2" s="1"/>
  <c r="P5" i="2"/>
  <c r="X5" i="2"/>
  <c r="P48" i="2"/>
  <c r="X48" i="2"/>
  <c r="P91" i="2"/>
  <c r="X91" i="2"/>
  <c r="P134" i="2"/>
  <c r="X134" i="2"/>
  <c r="Q4" i="2"/>
  <c r="Q8" i="2" s="1"/>
  <c r="Y4" i="2"/>
  <c r="Y8" i="2" s="1"/>
  <c r="Q47" i="2"/>
  <c r="Q51" i="2" s="1"/>
  <c r="Y47" i="2"/>
  <c r="Y51" i="2" s="1"/>
  <c r="Q90" i="2"/>
  <c r="Q94" i="2" s="1"/>
  <c r="Y90" i="2"/>
  <c r="Y94" i="2" s="1"/>
  <c r="Q133" i="2"/>
  <c r="Q137" i="2" s="1"/>
  <c r="Y133" i="2"/>
  <c r="Y137" i="2" s="1"/>
  <c r="Q5" i="2"/>
  <c r="Y5" i="2"/>
  <c r="Q48" i="2"/>
  <c r="Y48" i="2"/>
  <c r="Q91" i="2"/>
  <c r="Y91" i="2"/>
  <c r="Q134" i="2"/>
  <c r="Y134" i="2"/>
  <c r="R4" i="2"/>
  <c r="R8" i="2" s="1"/>
  <c r="Z4" i="2"/>
  <c r="Z8" i="2" s="1"/>
  <c r="R47" i="2"/>
  <c r="R51" i="2" s="1"/>
  <c r="Z47" i="2"/>
  <c r="Z51" i="2" s="1"/>
  <c r="R90" i="2"/>
  <c r="R94" i="2" s="1"/>
  <c r="Z90" i="2"/>
  <c r="Z94" i="2" s="1"/>
  <c r="R133" i="2"/>
  <c r="R137" i="2" s="1"/>
  <c r="Z133" i="2"/>
  <c r="Z137" i="2" s="1"/>
  <c r="R5" i="2"/>
  <c r="Z5" i="2"/>
  <c r="R48" i="2"/>
  <c r="Z48" i="2"/>
  <c r="R91" i="2"/>
  <c r="Z91" i="2"/>
  <c r="R134" i="2"/>
  <c r="Z134" i="2"/>
  <c r="S4" i="2"/>
  <c r="S8" i="2" s="1"/>
  <c r="AA4" i="2"/>
  <c r="AA8" i="2" s="1"/>
  <c r="S47" i="2"/>
  <c r="S51" i="2" s="1"/>
  <c r="AA47" i="2"/>
  <c r="AA51" i="2" s="1"/>
  <c r="S90" i="2"/>
  <c r="S94" i="2" s="1"/>
  <c r="AA90" i="2"/>
  <c r="AA94" i="2" s="1"/>
  <c r="S133" i="2"/>
  <c r="S137" i="2" s="1"/>
  <c r="AA133" i="2"/>
  <c r="AA137" i="2" s="1"/>
  <c r="S5" i="2"/>
  <c r="AA5" i="2"/>
  <c r="S48" i="2"/>
  <c r="AA48" i="2"/>
  <c r="S91" i="2"/>
  <c r="AA91" i="2"/>
  <c r="S134" i="2"/>
  <c r="AA134" i="2"/>
  <c r="U4" i="2"/>
  <c r="U8" i="2" s="1"/>
  <c r="AC4" i="2"/>
  <c r="AC8" i="2" s="1"/>
  <c r="U47" i="2"/>
  <c r="U51" i="2" s="1"/>
  <c r="AC47" i="2"/>
  <c r="AC51" i="2" s="1"/>
  <c r="U90" i="2"/>
  <c r="U94" i="2" s="1"/>
  <c r="AC90" i="2"/>
  <c r="AC94" i="2" s="1"/>
  <c r="U133" i="2"/>
  <c r="U137" i="2" s="1"/>
  <c r="AC133" i="2"/>
  <c r="AC137" i="2" s="1"/>
  <c r="U5" i="2"/>
  <c r="AC5" i="2"/>
  <c r="U48" i="2"/>
  <c r="AC48" i="2"/>
  <c r="U91" i="2"/>
  <c r="AC91" i="2"/>
  <c r="U134" i="2"/>
  <c r="AC134" i="2"/>
  <c r="AC48" i="4"/>
  <c r="V47" i="2"/>
  <c r="V51" i="2" s="1"/>
  <c r="O134" i="24"/>
  <c r="W134" i="24"/>
  <c r="P134" i="24"/>
  <c r="X134" i="24"/>
  <c r="Q134" i="24"/>
  <c r="Y134" i="24"/>
  <c r="R134" i="24"/>
  <c r="Z134" i="24"/>
  <c r="S134" i="24"/>
  <c r="AA134" i="24"/>
  <c r="U134" i="24"/>
  <c r="AC134" i="24"/>
  <c r="AA134" i="4"/>
  <c r="AB48" i="4"/>
  <c r="AC133" i="4"/>
  <c r="AC137" i="4" s="1"/>
  <c r="AB91" i="2"/>
  <c r="T48" i="2"/>
  <c r="AB90" i="2"/>
  <c r="AB94" i="2" s="1"/>
  <c r="T47" i="2"/>
  <c r="T51" i="2" s="1"/>
  <c r="AB134" i="4"/>
  <c r="Z134" i="4"/>
  <c r="AA48" i="4"/>
  <c r="Z133" i="4"/>
  <c r="Z137" i="4" s="1"/>
  <c r="V91" i="2"/>
  <c r="V90" i="2"/>
  <c r="V94" i="2" s="1"/>
  <c r="Y5" i="4"/>
  <c r="Y134" i="4"/>
  <c r="Y48" i="4"/>
  <c r="Y133" i="4"/>
  <c r="Y137" i="4" s="1"/>
  <c r="AB134" i="2"/>
  <c r="T91" i="2"/>
  <c r="AB133" i="2"/>
  <c r="AB137" i="2" s="1"/>
  <c r="T90" i="2"/>
  <c r="T94" i="2" s="1"/>
  <c r="AB91" i="4"/>
  <c r="AC5" i="4"/>
  <c r="V48" i="2"/>
  <c r="AC90" i="4"/>
  <c r="AC94" i="4" s="1"/>
  <c r="V134" i="2"/>
  <c r="V133" i="2"/>
  <c r="V137" i="2" s="1"/>
  <c r="AA91" i="4"/>
  <c r="AB5" i="4"/>
  <c r="AB90" i="4"/>
  <c r="AB94" i="4" s="1"/>
  <c r="T134" i="2"/>
  <c r="AB5" i="2"/>
  <c r="T133" i="2"/>
  <c r="T137" i="2" s="1"/>
  <c r="AB134" i="24"/>
  <c r="O149" i="23" l="1"/>
  <c r="O152" i="23" s="1"/>
  <c r="O156" i="23" s="1"/>
  <c r="O150" i="23"/>
  <c r="O149" i="21"/>
  <c r="O152" i="21" s="1"/>
  <c r="O156" i="21" s="1"/>
  <c r="O149" i="22"/>
  <c r="O152" i="22" s="1"/>
  <c r="O156" i="22" s="1"/>
  <c r="O150" i="22"/>
  <c r="U69" i="2"/>
  <c r="U49" i="2"/>
  <c r="U58" i="2" s="1"/>
  <c r="U63" i="2" s="1"/>
  <c r="V49" i="38"/>
  <c r="V69" i="38"/>
  <c r="W49" i="38"/>
  <c r="W69" i="38"/>
  <c r="AB4" i="2"/>
  <c r="AB8" i="2" s="1"/>
  <c r="T112" i="2"/>
  <c r="T92" i="2"/>
  <c r="T101" i="2" s="1"/>
  <c r="T106" i="2" s="1"/>
  <c r="Y26" i="4"/>
  <c r="Y6" i="4"/>
  <c r="Y15" i="4" s="1"/>
  <c r="Y20" i="4" s="1"/>
  <c r="AB112" i="2"/>
  <c r="AB92" i="2"/>
  <c r="AB101" i="2" s="1"/>
  <c r="AB106" i="2" s="1"/>
  <c r="AA135" i="24"/>
  <c r="AA144" i="24" s="1"/>
  <c r="AA149" i="24" s="1"/>
  <c r="AA155" i="24"/>
  <c r="Y135" i="24"/>
  <c r="Y144" i="24" s="1"/>
  <c r="Y149" i="24" s="1"/>
  <c r="Y155" i="24"/>
  <c r="AC6" i="2"/>
  <c r="AC15" i="2" s="1"/>
  <c r="AC20" i="2" s="1"/>
  <c r="AC26" i="2"/>
  <c r="AA112" i="2"/>
  <c r="AA92" i="2"/>
  <c r="AA101" i="2" s="1"/>
  <c r="AA106" i="2" s="1"/>
  <c r="Z6" i="2"/>
  <c r="Z15" i="2" s="1"/>
  <c r="Z20" i="2" s="1"/>
  <c r="Z26" i="2"/>
  <c r="Y112" i="2"/>
  <c r="Y92" i="2"/>
  <c r="Y101" i="2" s="1"/>
  <c r="Y106" i="2" s="1"/>
  <c r="X155" i="2"/>
  <c r="X135" i="2"/>
  <c r="X144" i="2" s="1"/>
  <c r="X149" i="2" s="1"/>
  <c r="O6" i="2"/>
  <c r="O15" i="2" s="1"/>
  <c r="O20" i="2" s="1"/>
  <c r="O26" i="2"/>
  <c r="AC135" i="4"/>
  <c r="AC144" i="4" s="1"/>
  <c r="AC149" i="4" s="1"/>
  <c r="AC155" i="4"/>
  <c r="V155" i="24"/>
  <c r="V135" i="24"/>
  <c r="V144" i="24" s="1"/>
  <c r="V149" i="24" s="1"/>
  <c r="V26" i="2"/>
  <c r="V6" i="2"/>
  <c r="V15" i="2" s="1"/>
  <c r="V20" i="2" s="1"/>
  <c r="T155" i="38"/>
  <c r="T135" i="38"/>
  <c r="T144" i="38" s="1"/>
  <c r="T149" i="38" s="1"/>
  <c r="AA69" i="38"/>
  <c r="AA49" i="38"/>
  <c r="AC155" i="38"/>
  <c r="AC135" i="38"/>
  <c r="AC144" i="38" s="1"/>
  <c r="AC149" i="38" s="1"/>
  <c r="S26" i="38"/>
  <c r="S6" i="38"/>
  <c r="S15" i="38" s="1"/>
  <c r="S20" i="38" s="1"/>
  <c r="U112" i="38"/>
  <c r="U92" i="38"/>
  <c r="U101" i="38" s="1"/>
  <c r="U106" i="38" s="1"/>
  <c r="W26" i="38"/>
  <c r="W6" i="38"/>
  <c r="W15" i="38" s="1"/>
  <c r="W20" i="38" s="1"/>
  <c r="U69" i="38"/>
  <c r="U49" i="38"/>
  <c r="W155" i="38"/>
  <c r="W135" i="38"/>
  <c r="W144" i="38" s="1"/>
  <c r="W149" i="38" s="1"/>
  <c r="Q112" i="38"/>
  <c r="Q92" i="38"/>
  <c r="Q101" i="38" s="1"/>
  <c r="Q106" i="38" s="1"/>
  <c r="Y92" i="38"/>
  <c r="Y101" i="38" s="1"/>
  <c r="Y106" i="38" s="1"/>
  <c r="Y112" i="38"/>
  <c r="V135" i="2"/>
  <c r="V144" i="2" s="1"/>
  <c r="V149" i="2" s="1"/>
  <c r="V155" i="2"/>
  <c r="AB155" i="2"/>
  <c r="AB135" i="2"/>
  <c r="AB144" i="2" s="1"/>
  <c r="AB149" i="2" s="1"/>
  <c r="S135" i="24"/>
  <c r="S144" i="24" s="1"/>
  <c r="S149" i="24" s="1"/>
  <c r="S155" i="24"/>
  <c r="Q135" i="24"/>
  <c r="Q144" i="24" s="1"/>
  <c r="Q149" i="24" s="1"/>
  <c r="Q155" i="24"/>
  <c r="AC69" i="4"/>
  <c r="AC49" i="4"/>
  <c r="AC58" i="4" s="1"/>
  <c r="AC63" i="4" s="1"/>
  <c r="U6" i="2"/>
  <c r="U15" i="2" s="1"/>
  <c r="U20" i="2" s="1"/>
  <c r="U26" i="2"/>
  <c r="S112" i="2"/>
  <c r="S92" i="2"/>
  <c r="S101" i="2" s="1"/>
  <c r="S106" i="2" s="1"/>
  <c r="R6" i="2"/>
  <c r="R15" i="2" s="1"/>
  <c r="R20" i="2" s="1"/>
  <c r="R26" i="2"/>
  <c r="Q112" i="2"/>
  <c r="Q92" i="2"/>
  <c r="Q101" i="2" s="1"/>
  <c r="Q106" i="2" s="1"/>
  <c r="P155" i="2"/>
  <c r="P135" i="2"/>
  <c r="P144" i="2" s="1"/>
  <c r="P149" i="2" s="1"/>
  <c r="W155" i="2"/>
  <c r="W135" i="2"/>
  <c r="W144" i="2" s="1"/>
  <c r="W149" i="2" s="1"/>
  <c r="T135" i="24"/>
  <c r="T144" i="24" s="1"/>
  <c r="T149" i="24" s="1"/>
  <c r="T155" i="24"/>
  <c r="Y69" i="38"/>
  <c r="Y49" i="38"/>
  <c r="AA155" i="38"/>
  <c r="AA135" i="38"/>
  <c r="AA144" i="38" s="1"/>
  <c r="AA149" i="38" s="1"/>
  <c r="Z69" i="38"/>
  <c r="Z49" i="38"/>
  <c r="AB155" i="38"/>
  <c r="AB135" i="38"/>
  <c r="AB144" i="38" s="1"/>
  <c r="AB149" i="38" s="1"/>
  <c r="AA6" i="38"/>
  <c r="AA15" i="38" s="1"/>
  <c r="AA20" i="38" s="1"/>
  <c r="AA26" i="38"/>
  <c r="AC112" i="38"/>
  <c r="AC92" i="38"/>
  <c r="AC101" i="38" s="1"/>
  <c r="AC106" i="38" s="1"/>
  <c r="AC49" i="38"/>
  <c r="AC69" i="38"/>
  <c r="O92" i="38"/>
  <c r="O101" i="38" s="1"/>
  <c r="O106" i="38" s="1"/>
  <c r="O112" i="38"/>
  <c r="Q155" i="2"/>
  <c r="Q135" i="2"/>
  <c r="Q144" i="2" s="1"/>
  <c r="Q149" i="2" s="1"/>
  <c r="Y92" i="4"/>
  <c r="Y101" i="4" s="1"/>
  <c r="Y106" i="4" s="1"/>
  <c r="Y112" i="4"/>
  <c r="AB6" i="2"/>
  <c r="AB15" i="2" s="1"/>
  <c r="AB20" i="2" s="1"/>
  <c r="AB26" i="2"/>
  <c r="V69" i="2"/>
  <c r="V49" i="2"/>
  <c r="V58" i="2" s="1"/>
  <c r="V63" i="2" s="1"/>
  <c r="AB135" i="4"/>
  <c r="AB144" i="4" s="1"/>
  <c r="AB149" i="4" s="1"/>
  <c r="AB155" i="4"/>
  <c r="AB69" i="4"/>
  <c r="AB49" i="4"/>
  <c r="AB58" i="4" s="1"/>
  <c r="AB63" i="4" s="1"/>
  <c r="W135" i="24"/>
  <c r="W144" i="24" s="1"/>
  <c r="W149" i="24" s="1"/>
  <c r="W155" i="24"/>
  <c r="AC135" i="2"/>
  <c r="AC144" i="2" s="1"/>
  <c r="AC149" i="2" s="1"/>
  <c r="AC155" i="2"/>
  <c r="AA69" i="2"/>
  <c r="AA49" i="2"/>
  <c r="AA58" i="2" s="1"/>
  <c r="AA63" i="2" s="1"/>
  <c r="Z155" i="2"/>
  <c r="Z135" i="2"/>
  <c r="Z144" i="2" s="1"/>
  <c r="Z149" i="2" s="1"/>
  <c r="Y49" i="2"/>
  <c r="Y58" i="2" s="1"/>
  <c r="Y63" i="2" s="1"/>
  <c r="Y69" i="2"/>
  <c r="X92" i="2"/>
  <c r="X101" i="2" s="1"/>
  <c r="X106" i="2" s="1"/>
  <c r="X112" i="2"/>
  <c r="O135" i="2"/>
  <c r="O144" i="2" s="1"/>
  <c r="O149" i="2" s="1"/>
  <c r="O155" i="2"/>
  <c r="AA6" i="4"/>
  <c r="AA15" i="4" s="1"/>
  <c r="AA20" i="4" s="1"/>
  <c r="AA26" i="4"/>
  <c r="R26" i="38"/>
  <c r="R6" i="38"/>
  <c r="R15" i="38" s="1"/>
  <c r="R20" i="38" s="1"/>
  <c r="T92" i="38"/>
  <c r="T101" i="38" s="1"/>
  <c r="T106" i="38" s="1"/>
  <c r="T112" i="38"/>
  <c r="P112" i="38"/>
  <c r="P92" i="38"/>
  <c r="P101" i="38" s="1"/>
  <c r="P106" i="38" s="1"/>
  <c r="R49" i="2"/>
  <c r="R58" i="2" s="1"/>
  <c r="R63" i="2" s="1"/>
  <c r="R69" i="2"/>
  <c r="P6" i="2"/>
  <c r="P15" i="2" s="1"/>
  <c r="P20" i="2" s="1"/>
  <c r="P26" i="2"/>
  <c r="R69" i="38"/>
  <c r="R49" i="38"/>
  <c r="X135" i="38"/>
  <c r="X144" i="38" s="1"/>
  <c r="X149" i="38" s="1"/>
  <c r="X155" i="38"/>
  <c r="Y135" i="38"/>
  <c r="Y144" i="38" s="1"/>
  <c r="Y149" i="38" s="1"/>
  <c r="Y155" i="38"/>
  <c r="AA155" i="4"/>
  <c r="AA135" i="4"/>
  <c r="AA144" i="4" s="1"/>
  <c r="AA149" i="4" s="1"/>
  <c r="O155" i="24"/>
  <c r="O135" i="24"/>
  <c r="O144" i="24" s="1"/>
  <c r="U135" i="2"/>
  <c r="U144" i="2" s="1"/>
  <c r="U149" i="2" s="1"/>
  <c r="U155" i="2"/>
  <c r="S69" i="2"/>
  <c r="S49" i="2"/>
  <c r="S58" i="2" s="1"/>
  <c r="S63" i="2" s="1"/>
  <c r="R155" i="2"/>
  <c r="R135" i="2"/>
  <c r="R144" i="2" s="1"/>
  <c r="R149" i="2" s="1"/>
  <c r="Q49" i="2"/>
  <c r="Q58" i="2" s="1"/>
  <c r="Q63" i="2" s="1"/>
  <c r="Q69" i="2"/>
  <c r="P92" i="2"/>
  <c r="P101" i="2" s="1"/>
  <c r="P106" i="2" s="1"/>
  <c r="P112" i="2"/>
  <c r="W92" i="2"/>
  <c r="W101" i="2" s="1"/>
  <c r="W106" i="2" s="1"/>
  <c r="W112" i="2"/>
  <c r="Z112" i="4"/>
  <c r="Z92" i="4"/>
  <c r="Z101" i="4" s="1"/>
  <c r="Z106" i="4" s="1"/>
  <c r="P6" i="38"/>
  <c r="P15" i="38" s="1"/>
  <c r="P20" i="38" s="1"/>
  <c r="P26" i="38"/>
  <c r="R112" i="38"/>
  <c r="R92" i="38"/>
  <c r="R101" i="38" s="1"/>
  <c r="R106" i="38" s="1"/>
  <c r="X69" i="38"/>
  <c r="X49" i="38"/>
  <c r="Z6" i="38"/>
  <c r="Z15" i="38" s="1"/>
  <c r="Z20" i="38" s="1"/>
  <c r="Z26" i="38"/>
  <c r="AB92" i="38"/>
  <c r="AB101" i="38" s="1"/>
  <c r="AB106" i="38" s="1"/>
  <c r="AB112" i="38"/>
  <c r="P49" i="38"/>
  <c r="P69" i="38"/>
  <c r="R155" i="38"/>
  <c r="R135" i="38"/>
  <c r="R144" i="38" s="1"/>
  <c r="R149" i="38" s="1"/>
  <c r="U6" i="38"/>
  <c r="U15" i="38" s="1"/>
  <c r="U20" i="38" s="1"/>
  <c r="U26" i="38"/>
  <c r="V6" i="38"/>
  <c r="V15" i="38" s="1"/>
  <c r="V20" i="38" s="1"/>
  <c r="V26" i="38"/>
  <c r="X112" i="38"/>
  <c r="X92" i="38"/>
  <c r="X101" i="38" s="1"/>
  <c r="X106" i="38" s="1"/>
  <c r="Z135" i="4"/>
  <c r="Z144" i="4" s="1"/>
  <c r="Z149" i="4" s="1"/>
  <c r="Z155" i="4"/>
  <c r="Q49" i="38"/>
  <c r="Q69" i="38"/>
  <c r="Y69" i="4"/>
  <c r="Y49" i="4"/>
  <c r="Y58" i="4" s="1"/>
  <c r="Y63" i="4" s="1"/>
  <c r="AB112" i="4"/>
  <c r="AB92" i="4"/>
  <c r="AB101" i="4" s="1"/>
  <c r="AB106" i="4" s="1"/>
  <c r="Y135" i="4"/>
  <c r="Y144" i="4" s="1"/>
  <c r="Y149" i="4" s="1"/>
  <c r="Y155" i="4"/>
  <c r="V112" i="2"/>
  <c r="V92" i="2"/>
  <c r="V101" i="2" s="1"/>
  <c r="V106" i="2" s="1"/>
  <c r="AC155" i="24"/>
  <c r="AC135" i="24"/>
  <c r="AC144" i="24" s="1"/>
  <c r="AC149" i="24" s="1"/>
  <c r="Z135" i="24"/>
  <c r="Z144" i="24" s="1"/>
  <c r="Z149" i="24" s="1"/>
  <c r="Z155" i="24"/>
  <c r="AC112" i="2"/>
  <c r="AC92" i="2"/>
  <c r="AC101" i="2" s="1"/>
  <c r="AC106" i="2" s="1"/>
  <c r="AA6" i="2"/>
  <c r="AA15" i="2" s="1"/>
  <c r="AA20" i="2" s="1"/>
  <c r="AA26" i="2"/>
  <c r="Z92" i="2"/>
  <c r="Z101" i="2" s="1"/>
  <c r="Z106" i="2" s="1"/>
  <c r="Z112" i="2"/>
  <c r="Y6" i="2"/>
  <c r="Y15" i="2" s="1"/>
  <c r="Y20" i="2" s="1"/>
  <c r="Y26" i="2"/>
  <c r="X69" i="2"/>
  <c r="X49" i="2"/>
  <c r="X58" i="2" s="1"/>
  <c r="X63" i="2" s="1"/>
  <c r="O92" i="2"/>
  <c r="O101" i="2" s="1"/>
  <c r="O106" i="2" s="1"/>
  <c r="O112" i="2"/>
  <c r="T26" i="2"/>
  <c r="T6" i="2"/>
  <c r="T15" i="2" s="1"/>
  <c r="T20" i="2" s="1"/>
  <c r="Q26" i="38"/>
  <c r="Q6" i="38"/>
  <c r="Q15" i="38" s="1"/>
  <c r="Q20" i="38" s="1"/>
  <c r="S112" i="38"/>
  <c r="S92" i="38"/>
  <c r="S101" i="38" s="1"/>
  <c r="S106" i="38" s="1"/>
  <c r="T69" i="38"/>
  <c r="T49" i="38"/>
  <c r="V135" i="38"/>
  <c r="V144" i="38" s="1"/>
  <c r="V149" i="38" s="1"/>
  <c r="V155" i="38"/>
  <c r="T6" i="38"/>
  <c r="T15" i="38" s="1"/>
  <c r="T20" i="38" s="1"/>
  <c r="T26" i="38"/>
  <c r="V92" i="38"/>
  <c r="V101" i="38" s="1"/>
  <c r="V106" i="38" s="1"/>
  <c r="V112" i="38"/>
  <c r="W112" i="38"/>
  <c r="W92" i="38"/>
  <c r="W101" i="38" s="1"/>
  <c r="W106" i="38" s="1"/>
  <c r="O6" i="38"/>
  <c r="O15" i="38" s="1"/>
  <c r="O20" i="38" s="1"/>
  <c r="O26" i="38"/>
  <c r="T69" i="2"/>
  <c r="T49" i="2"/>
  <c r="T58" i="2" s="1"/>
  <c r="T63" i="2" s="1"/>
  <c r="AC6" i="4"/>
  <c r="AC15" i="4" s="1"/>
  <c r="AC20" i="4" s="1"/>
  <c r="AC26" i="4"/>
  <c r="U155" i="24"/>
  <c r="U135" i="24"/>
  <c r="U144" i="24" s="1"/>
  <c r="U149" i="24" s="1"/>
  <c r="R155" i="24"/>
  <c r="R135" i="24"/>
  <c r="R144" i="24" s="1"/>
  <c r="R149" i="24" s="1"/>
  <c r="X135" i="24"/>
  <c r="X144" i="24" s="1"/>
  <c r="X149" i="24" s="1"/>
  <c r="X155" i="24"/>
  <c r="U112" i="2"/>
  <c r="U92" i="2"/>
  <c r="U101" i="2" s="1"/>
  <c r="U106" i="2" s="1"/>
  <c r="S6" i="2"/>
  <c r="S15" i="2" s="1"/>
  <c r="S20" i="2" s="1"/>
  <c r="S26" i="2"/>
  <c r="R112" i="2"/>
  <c r="R92" i="2"/>
  <c r="R101" i="2" s="1"/>
  <c r="R106" i="2" s="1"/>
  <c r="Q6" i="2"/>
  <c r="Q15" i="2" s="1"/>
  <c r="Q20" i="2" s="1"/>
  <c r="Q26" i="2"/>
  <c r="P69" i="2"/>
  <c r="P49" i="2"/>
  <c r="P58" i="2" s="1"/>
  <c r="P63" i="2" s="1"/>
  <c r="W49" i="2"/>
  <c r="W58" i="2" s="1"/>
  <c r="W63" i="2" s="1"/>
  <c r="W69" i="2"/>
  <c r="AC92" i="4"/>
  <c r="AC101" i="4" s="1"/>
  <c r="AC106" i="4" s="1"/>
  <c r="AC112" i="4"/>
  <c r="AB49" i="2"/>
  <c r="AB58" i="2" s="1"/>
  <c r="AB63" i="2" s="1"/>
  <c r="AB69" i="2"/>
  <c r="Z112" i="38"/>
  <c r="Z92" i="38"/>
  <c r="Z101" i="38" s="1"/>
  <c r="Z106" i="38" s="1"/>
  <c r="Y26" i="38"/>
  <c r="Y6" i="38"/>
  <c r="Y15" i="38" s="1"/>
  <c r="Y20" i="38" s="1"/>
  <c r="S49" i="38"/>
  <c r="S69" i="38"/>
  <c r="U155" i="38"/>
  <c r="U135" i="38"/>
  <c r="U144" i="38" s="1"/>
  <c r="U149" i="38" s="1"/>
  <c r="AB26" i="38"/>
  <c r="AB6" i="38"/>
  <c r="AB15" i="38" s="1"/>
  <c r="AB20" i="38" s="1"/>
  <c r="AC26" i="38"/>
  <c r="AC6" i="38"/>
  <c r="AC15" i="38" s="1"/>
  <c r="AC20" i="38" s="1"/>
  <c r="P155" i="38"/>
  <c r="P135" i="38"/>
  <c r="P144" i="38" s="1"/>
  <c r="P149" i="38" s="1"/>
  <c r="O69" i="38"/>
  <c r="O49" i="38"/>
  <c r="Q155" i="38"/>
  <c r="Q135" i="38"/>
  <c r="Q144" i="38" s="1"/>
  <c r="Q149" i="38" s="1"/>
  <c r="Z155" i="38"/>
  <c r="Z135" i="38"/>
  <c r="Z144" i="38" s="1"/>
  <c r="Z149" i="38" s="1"/>
  <c r="AB135" i="24"/>
  <c r="AB144" i="24" s="1"/>
  <c r="AB149" i="24" s="1"/>
  <c r="AB155" i="24"/>
  <c r="S155" i="2"/>
  <c r="S135" i="2"/>
  <c r="S144" i="2" s="1"/>
  <c r="S149" i="2" s="1"/>
  <c r="W26" i="2"/>
  <c r="W6" i="2"/>
  <c r="W15" i="2" s="1"/>
  <c r="W20" i="2" s="1"/>
  <c r="S135" i="38"/>
  <c r="S144" i="38" s="1"/>
  <c r="S149" i="38" s="1"/>
  <c r="S155" i="38"/>
  <c r="T155" i="2"/>
  <c r="T135" i="2"/>
  <c r="T144" i="2" s="1"/>
  <c r="T149" i="2" s="1"/>
  <c r="AB6" i="4"/>
  <c r="AB15" i="4" s="1"/>
  <c r="AB20" i="4" s="1"/>
  <c r="AB26" i="4"/>
  <c r="AA112" i="4"/>
  <c r="AA92" i="4"/>
  <c r="AA101" i="4" s="1"/>
  <c r="AA106" i="4" s="1"/>
  <c r="AA69" i="4"/>
  <c r="AA49" i="4"/>
  <c r="AA58" i="4" s="1"/>
  <c r="AA63" i="4" s="1"/>
  <c r="P155" i="24"/>
  <c r="P135" i="24"/>
  <c r="P144" i="24" s="1"/>
  <c r="P149" i="24" s="1"/>
  <c r="AC49" i="2"/>
  <c r="AC58" i="2" s="1"/>
  <c r="AC63" i="2" s="1"/>
  <c r="AC69" i="2"/>
  <c r="AA135" i="2"/>
  <c r="AA144" i="2" s="1"/>
  <c r="AA149" i="2" s="1"/>
  <c r="AA155" i="2"/>
  <c r="Z49" i="2"/>
  <c r="Z58" i="2" s="1"/>
  <c r="Z63" i="2" s="1"/>
  <c r="Z69" i="2"/>
  <c r="Y155" i="2"/>
  <c r="Y135" i="2"/>
  <c r="Y144" i="2" s="1"/>
  <c r="Y149" i="2" s="1"/>
  <c r="X26" i="2"/>
  <c r="X6" i="2"/>
  <c r="X15" i="2" s="1"/>
  <c r="X20" i="2" s="1"/>
  <c r="O69" i="2"/>
  <c r="O49" i="2"/>
  <c r="O58" i="2" s="1"/>
  <c r="O63" i="2" s="1"/>
  <c r="Z49" i="4"/>
  <c r="Z58" i="4" s="1"/>
  <c r="Z63" i="4" s="1"/>
  <c r="Z69" i="4"/>
  <c r="Z26" i="4"/>
  <c r="Z6" i="4"/>
  <c r="Z15" i="4" s="1"/>
  <c r="Z20" i="4" s="1"/>
  <c r="X6" i="38"/>
  <c r="X15" i="38" s="1"/>
  <c r="X20" i="38" s="1"/>
  <c r="X26" i="38"/>
  <c r="AA112" i="38"/>
  <c r="AA92" i="38"/>
  <c r="AA101" i="38" s="1"/>
  <c r="AA106" i="38" s="1"/>
  <c r="AB69" i="38"/>
  <c r="AB49" i="38"/>
  <c r="O155" i="38"/>
  <c r="O135" i="38"/>
  <c r="O144" i="38" s="1"/>
  <c r="O149" i="38" s="1"/>
  <c r="O150" i="21" l="1"/>
  <c r="P141" i="21" s="1"/>
  <c r="O151" i="21"/>
  <c r="O159" i="21" s="1"/>
  <c r="O160" i="21" s="1"/>
  <c r="O162" i="21" s="1"/>
  <c r="O164" i="21" s="1"/>
  <c r="O165" i="21" s="1"/>
  <c r="O170" i="21" s="1"/>
  <c r="O172" i="21" s="1"/>
  <c r="T66" i="3" s="1"/>
  <c r="O151" i="22"/>
  <c r="O159" i="22" s="1"/>
  <c r="O160" i="22" s="1"/>
  <c r="O162" i="22" s="1"/>
  <c r="O164" i="22" s="1"/>
  <c r="O165" i="22" s="1"/>
  <c r="O170" i="22" s="1"/>
  <c r="O172" i="22" s="1"/>
  <c r="T76" i="3" s="1"/>
  <c r="P141" i="22"/>
  <c r="O151" i="23"/>
  <c r="O159" i="23" s="1"/>
  <c r="O160" i="23" s="1"/>
  <c r="O162" i="23" s="1"/>
  <c r="O164" i="23" s="1"/>
  <c r="O165" i="23" s="1"/>
  <c r="O170" i="23" s="1"/>
  <c r="O172" i="23" s="1"/>
  <c r="T86" i="3" s="1"/>
  <c r="P141" i="23"/>
  <c r="O149" i="24"/>
  <c r="O152" i="24" s="1"/>
  <c r="O156" i="24" s="1"/>
  <c r="O150" i="24" l="1"/>
  <c r="T80" i="3"/>
  <c r="T77" i="3"/>
  <c r="T81" i="3" s="1"/>
  <c r="T67" i="3"/>
  <c r="T71" i="3" s="1"/>
  <c r="T70" i="3"/>
  <c r="O151" i="24"/>
  <c r="O159" i="24" s="1"/>
  <c r="O160" i="24" s="1"/>
  <c r="O162" i="24" s="1"/>
  <c r="O164" i="24" s="1"/>
  <c r="O165" i="24" s="1"/>
  <c r="O170" i="24" s="1"/>
  <c r="O172" i="24" s="1"/>
  <c r="T96" i="3" s="1"/>
  <c r="P141" i="24"/>
  <c r="P143" i="23"/>
  <c r="P148" i="23" s="1"/>
  <c r="P152" i="23" s="1"/>
  <c r="P156" i="23" s="1"/>
  <c r="P143" i="22"/>
  <c r="P148" i="22" s="1"/>
  <c r="P152" i="22" s="1"/>
  <c r="P156" i="22" s="1"/>
  <c r="T87" i="3"/>
  <c r="T91" i="3" s="1"/>
  <c r="T90" i="3"/>
  <c r="P143" i="21"/>
  <c r="P148" i="21" s="1"/>
  <c r="P152" i="21" s="1"/>
  <c r="P156" i="21" s="1"/>
  <c r="P150" i="22" l="1"/>
  <c r="T97" i="3"/>
  <c r="T101" i="3" s="1"/>
  <c r="T100" i="3"/>
  <c r="P150" i="21"/>
  <c r="P143" i="24"/>
  <c r="P148" i="24" s="1"/>
  <c r="P152" i="24" s="1"/>
  <c r="P156" i="24" s="1"/>
  <c r="P151" i="22"/>
  <c r="P159" i="22" s="1"/>
  <c r="P160" i="22" s="1"/>
  <c r="P162" i="22" s="1"/>
  <c r="P164" i="22" s="1"/>
  <c r="P165" i="22" s="1"/>
  <c r="P170" i="22" s="1"/>
  <c r="P172" i="22" s="1"/>
  <c r="U76" i="3" s="1"/>
  <c r="Q141" i="22"/>
  <c r="P150" i="23"/>
  <c r="P150" i="24" l="1"/>
  <c r="P151" i="24" s="1"/>
  <c r="P159" i="24" s="1"/>
  <c r="P160" i="24" s="1"/>
  <c r="P162" i="24" s="1"/>
  <c r="P164" i="24" s="1"/>
  <c r="P165" i="24" s="1"/>
  <c r="P170" i="24" s="1"/>
  <c r="P172" i="24" s="1"/>
  <c r="U96" i="3" s="1"/>
  <c r="U77" i="3"/>
  <c r="U81" i="3" s="1"/>
  <c r="U80" i="3"/>
  <c r="Q143" i="22"/>
  <c r="Q148" i="22" s="1"/>
  <c r="Q152" i="22" s="1"/>
  <c r="Q156" i="22" s="1"/>
  <c r="Q141" i="21"/>
  <c r="P151" i="21"/>
  <c r="P159" i="21" s="1"/>
  <c r="P160" i="21" s="1"/>
  <c r="P162" i="21" s="1"/>
  <c r="P164" i="21" s="1"/>
  <c r="P165" i="21" s="1"/>
  <c r="P170" i="21" s="1"/>
  <c r="P172" i="21" s="1"/>
  <c r="U66" i="3" s="1"/>
  <c r="Q141" i="23"/>
  <c r="P151" i="23"/>
  <c r="P159" i="23" s="1"/>
  <c r="P160" i="23" s="1"/>
  <c r="P162" i="23" s="1"/>
  <c r="P164" i="23" s="1"/>
  <c r="P165" i="23" s="1"/>
  <c r="P170" i="23" s="1"/>
  <c r="P172" i="23" s="1"/>
  <c r="U86" i="3" s="1"/>
  <c r="Q141" i="24" l="1"/>
  <c r="Q143" i="24" s="1"/>
  <c r="Q148" i="24" s="1"/>
  <c r="Q152" i="24" s="1"/>
  <c r="Q156" i="24" s="1"/>
  <c r="U67" i="3"/>
  <c r="U71" i="3" s="1"/>
  <c r="U70" i="3"/>
  <c r="Q143" i="21"/>
  <c r="Q148" i="21" s="1"/>
  <c r="Q152" i="21" s="1"/>
  <c r="Q156" i="21" s="1"/>
  <c r="U100" i="3"/>
  <c r="U97" i="3"/>
  <c r="U101" i="3" s="1"/>
  <c r="U90" i="3"/>
  <c r="U87" i="3"/>
  <c r="U91" i="3" s="1"/>
  <c r="Q150" i="22"/>
  <c r="Q143" i="23"/>
  <c r="Q148" i="23" s="1"/>
  <c r="Q152" i="23" s="1"/>
  <c r="Q156" i="23" s="1"/>
  <c r="Q150" i="24" l="1"/>
  <c r="R141" i="24" s="1"/>
  <c r="Q150" i="21"/>
  <c r="R141" i="22"/>
  <c r="Q151" i="22"/>
  <c r="Q159" i="22" s="1"/>
  <c r="Q160" i="22" s="1"/>
  <c r="Q162" i="22" s="1"/>
  <c r="Q164" i="22" s="1"/>
  <c r="Q165" i="22" s="1"/>
  <c r="Q170" i="22" s="1"/>
  <c r="Q172" i="22" s="1"/>
  <c r="V76" i="3" s="1"/>
  <c r="Q150" i="23"/>
  <c r="Q151" i="24" l="1"/>
  <c r="Q159" i="24" s="1"/>
  <c r="Q160" i="24" s="1"/>
  <c r="Q162" i="24" s="1"/>
  <c r="Q164" i="24" s="1"/>
  <c r="Q165" i="24" s="1"/>
  <c r="Q170" i="24" s="1"/>
  <c r="Q172" i="24" s="1"/>
  <c r="V96" i="3" s="1"/>
  <c r="V97" i="3" s="1"/>
  <c r="V101" i="3" s="1"/>
  <c r="R141" i="21"/>
  <c r="Q151" i="21"/>
  <c r="Q159" i="21" s="1"/>
  <c r="Q160" i="21" s="1"/>
  <c r="Q162" i="21" s="1"/>
  <c r="Q164" i="21" s="1"/>
  <c r="Q165" i="21" s="1"/>
  <c r="Q170" i="21" s="1"/>
  <c r="Q172" i="21" s="1"/>
  <c r="V66" i="3" s="1"/>
  <c r="V77" i="3"/>
  <c r="V81" i="3" s="1"/>
  <c r="V80" i="3"/>
  <c r="R141" i="23"/>
  <c r="Q151" i="23"/>
  <c r="Q159" i="23" s="1"/>
  <c r="Q160" i="23" s="1"/>
  <c r="Q162" i="23" s="1"/>
  <c r="Q164" i="23" s="1"/>
  <c r="Q165" i="23" s="1"/>
  <c r="Q170" i="23" s="1"/>
  <c r="Q172" i="23" s="1"/>
  <c r="V86" i="3" s="1"/>
  <c r="R143" i="22"/>
  <c r="R148" i="22" s="1"/>
  <c r="R152" i="22" s="1"/>
  <c r="R156" i="22" s="1"/>
  <c r="R143" i="24"/>
  <c r="R148" i="24" s="1"/>
  <c r="R152" i="24" s="1"/>
  <c r="R156" i="24" s="1"/>
  <c r="V100" i="3" l="1"/>
  <c r="V87" i="3"/>
  <c r="V91" i="3" s="1"/>
  <c r="V90" i="3"/>
  <c r="R143" i="23"/>
  <c r="R148" i="23" s="1"/>
  <c r="R152" i="23" s="1"/>
  <c r="R156" i="23" s="1"/>
  <c r="V70" i="3"/>
  <c r="V67" i="3"/>
  <c r="V71" i="3" s="1"/>
  <c r="R143" i="21"/>
  <c r="R148" i="21" s="1"/>
  <c r="R152" i="21" s="1"/>
  <c r="R156" i="21" s="1"/>
  <c r="R150" i="24"/>
  <c r="R150" i="22"/>
  <c r="R150" i="21" l="1"/>
  <c r="S141" i="21" s="1"/>
  <c r="R150" i="23"/>
  <c r="S141" i="24"/>
  <c r="R151" i="24"/>
  <c r="R159" i="24" s="1"/>
  <c r="R160" i="24" s="1"/>
  <c r="R162" i="24" s="1"/>
  <c r="R164" i="24" s="1"/>
  <c r="R165" i="24" s="1"/>
  <c r="R170" i="24" s="1"/>
  <c r="R172" i="24" s="1"/>
  <c r="W96" i="3" s="1"/>
  <c r="R151" i="22"/>
  <c r="R159" i="22" s="1"/>
  <c r="R160" i="22" s="1"/>
  <c r="R162" i="22" s="1"/>
  <c r="R164" i="22" s="1"/>
  <c r="R165" i="22" s="1"/>
  <c r="R170" i="22" s="1"/>
  <c r="R172" i="22" s="1"/>
  <c r="W76" i="3" s="1"/>
  <c r="S141" i="22"/>
  <c r="R151" i="21" l="1"/>
  <c r="R159" i="21" s="1"/>
  <c r="R160" i="21" s="1"/>
  <c r="R162" i="21" s="1"/>
  <c r="R164" i="21" s="1"/>
  <c r="R165" i="21" s="1"/>
  <c r="R170" i="21" s="1"/>
  <c r="R172" i="21" s="1"/>
  <c r="W66" i="3" s="1"/>
  <c r="W70" i="3" s="1"/>
  <c r="S143" i="21"/>
  <c r="S148" i="21" s="1"/>
  <c r="S152" i="21" s="1"/>
  <c r="S156" i="21" s="1"/>
  <c r="S143" i="24"/>
  <c r="S148" i="24" s="1"/>
  <c r="S152" i="24" s="1"/>
  <c r="S156" i="24" s="1"/>
  <c r="S143" i="22"/>
  <c r="S148" i="22" s="1"/>
  <c r="S152" i="22" s="1"/>
  <c r="S156" i="22" s="1"/>
  <c r="W77" i="3"/>
  <c r="W81" i="3" s="1"/>
  <c r="W80" i="3"/>
  <c r="S141" i="23"/>
  <c r="R151" i="23"/>
  <c r="R159" i="23" s="1"/>
  <c r="W100" i="3"/>
  <c r="W97" i="3"/>
  <c r="W101" i="3" s="1"/>
  <c r="S150" i="22" l="1"/>
  <c r="T141" i="22" s="1"/>
  <c r="W67" i="3"/>
  <c r="W71" i="3" s="1"/>
  <c r="S150" i="24"/>
  <c r="S151" i="24" s="1"/>
  <c r="S159" i="24" s="1"/>
  <c r="S160" i="24" s="1"/>
  <c r="S162" i="24" s="1"/>
  <c r="S164" i="24" s="1"/>
  <c r="S165" i="24" s="1"/>
  <c r="S170" i="24" s="1"/>
  <c r="S172" i="24" s="1"/>
  <c r="X96" i="3" s="1"/>
  <c r="R161" i="23"/>
  <c r="R160" i="23"/>
  <c r="S150" i="21"/>
  <c r="S143" i="23"/>
  <c r="S148" i="23" s="1"/>
  <c r="S152" i="23" s="1"/>
  <c r="S156" i="23" s="1"/>
  <c r="T141" i="24" l="1"/>
  <c r="S150" i="23"/>
  <c r="S151" i="22"/>
  <c r="S159" i="22" s="1"/>
  <c r="S160" i="22" s="1"/>
  <c r="S162" i="22" s="1"/>
  <c r="S164" i="22" s="1"/>
  <c r="S165" i="22" s="1"/>
  <c r="S170" i="22" s="1"/>
  <c r="S172" i="22" s="1"/>
  <c r="X76" i="3" s="1"/>
  <c r="X77" i="3" s="1"/>
  <c r="X81" i="3" s="1"/>
  <c r="U41" i="10" s="1"/>
  <c r="X100" i="3"/>
  <c r="U31" i="10" s="1"/>
  <c r="X97" i="3"/>
  <c r="X101" i="3" s="1"/>
  <c r="T141" i="23"/>
  <c r="S151" i="23"/>
  <c r="S159" i="23" s="1"/>
  <c r="S160" i="23" s="1"/>
  <c r="S162" i="23" s="1"/>
  <c r="S164" i="23" s="1"/>
  <c r="S165" i="23" s="1"/>
  <c r="S170" i="23" s="1"/>
  <c r="S172" i="23" s="1"/>
  <c r="X86" i="3" s="1"/>
  <c r="T143" i="24"/>
  <c r="T148" i="24" s="1"/>
  <c r="T152" i="24" s="1"/>
  <c r="T156" i="24" s="1"/>
  <c r="S151" i="21"/>
  <c r="S159" i="21" s="1"/>
  <c r="S160" i="21" s="1"/>
  <c r="S162" i="21" s="1"/>
  <c r="S164" i="21" s="1"/>
  <c r="S165" i="21" s="1"/>
  <c r="S170" i="21" s="1"/>
  <c r="S172" i="21" s="1"/>
  <c r="X66" i="3" s="1"/>
  <c r="T141" i="21"/>
  <c r="R162" i="23"/>
  <c r="R164" i="23" s="1"/>
  <c r="R165" i="23" s="1"/>
  <c r="R170" i="23" s="1"/>
  <c r="R172" i="23" s="1"/>
  <c r="W86" i="3" s="1"/>
  <c r="T143" i="22"/>
  <c r="T148" i="22" s="1"/>
  <c r="T152" i="22" s="1"/>
  <c r="T156" i="22" s="1"/>
  <c r="X80" i="3" l="1"/>
  <c r="U29" i="10" s="1"/>
  <c r="T150" i="22"/>
  <c r="T150" i="24"/>
  <c r="X87" i="3"/>
  <c r="X90" i="3"/>
  <c r="T151" i="22"/>
  <c r="T159" i="22" s="1"/>
  <c r="T160" i="22" s="1"/>
  <c r="T162" i="22" s="1"/>
  <c r="T164" i="22" s="1"/>
  <c r="T165" i="22" s="1"/>
  <c r="T170" i="22" s="1"/>
  <c r="T172" i="22" s="1"/>
  <c r="Y76" i="3" s="1"/>
  <c r="U141" i="22"/>
  <c r="T143" i="23"/>
  <c r="T148" i="23" s="1"/>
  <c r="T152" i="23" s="1"/>
  <c r="T156" i="23" s="1"/>
  <c r="X70" i="3"/>
  <c r="U28" i="10" s="1"/>
  <c r="X67" i="3"/>
  <c r="X71" i="3" s="1"/>
  <c r="W90" i="3"/>
  <c r="W87" i="3"/>
  <c r="W91" i="3" s="1"/>
  <c r="U43" i="10"/>
  <c r="U141" i="24"/>
  <c r="T151" i="24"/>
  <c r="T159" i="24" s="1"/>
  <c r="T160" i="24" s="1"/>
  <c r="T162" i="24" s="1"/>
  <c r="T164" i="24" s="1"/>
  <c r="T165" i="24" s="1"/>
  <c r="T170" i="24" s="1"/>
  <c r="T172" i="24" s="1"/>
  <c r="Y96" i="3" s="1"/>
  <c r="T143" i="21"/>
  <c r="T148" i="21" s="1"/>
  <c r="T152" i="21" s="1"/>
  <c r="T156" i="21" s="1"/>
  <c r="T150" i="23" l="1"/>
  <c r="Y97" i="3"/>
  <c r="Y101" i="3" s="1"/>
  <c r="Y100" i="3"/>
  <c r="T151" i="23"/>
  <c r="T159" i="23" s="1"/>
  <c r="T160" i="23" s="1"/>
  <c r="T162" i="23" s="1"/>
  <c r="T164" i="23" s="1"/>
  <c r="T165" i="23" s="1"/>
  <c r="T170" i="23" s="1"/>
  <c r="T172" i="23" s="1"/>
  <c r="Y86" i="3" s="1"/>
  <c r="U141" i="23"/>
  <c r="Y80" i="3"/>
  <c r="Y77" i="3"/>
  <c r="Y81" i="3" s="1"/>
  <c r="U143" i="24"/>
  <c r="U148" i="24" s="1"/>
  <c r="U152" i="24" s="1"/>
  <c r="U156" i="24" s="1"/>
  <c r="U143" i="22"/>
  <c r="U148" i="22" s="1"/>
  <c r="U152" i="22" s="1"/>
  <c r="U156" i="22" s="1"/>
  <c r="T150" i="21"/>
  <c r="U30" i="10"/>
  <c r="X91" i="3"/>
  <c r="U40" i="10" s="1"/>
  <c r="U150" i="24" l="1"/>
  <c r="Y87" i="3"/>
  <c r="Y91" i="3" s="1"/>
  <c r="Y90" i="3"/>
  <c r="T151" i="21"/>
  <c r="T159" i="21" s="1"/>
  <c r="T160" i="21" s="1"/>
  <c r="T162" i="21" s="1"/>
  <c r="T164" i="21" s="1"/>
  <c r="T165" i="21" s="1"/>
  <c r="T170" i="21" s="1"/>
  <c r="T172" i="21" s="1"/>
  <c r="Y66" i="3" s="1"/>
  <c r="U141" i="21"/>
  <c r="U151" i="24"/>
  <c r="U159" i="24" s="1"/>
  <c r="U160" i="24" s="1"/>
  <c r="U162" i="24" s="1"/>
  <c r="U164" i="24" s="1"/>
  <c r="U165" i="24" s="1"/>
  <c r="U170" i="24" s="1"/>
  <c r="U172" i="24" s="1"/>
  <c r="Z96" i="3" s="1"/>
  <c r="V141" i="24"/>
  <c r="U150" i="22"/>
  <c r="U42" i="10"/>
  <c r="U143" i="23"/>
  <c r="U148" i="23" s="1"/>
  <c r="U152" i="23" s="1"/>
  <c r="U156" i="23" s="1"/>
  <c r="J75" i="20"/>
  <c r="V141" i="22" l="1"/>
  <c r="U151" i="22"/>
  <c r="U159" i="22" s="1"/>
  <c r="U160" i="22" s="1"/>
  <c r="U162" i="22" s="1"/>
  <c r="U164" i="22" s="1"/>
  <c r="U165" i="22" s="1"/>
  <c r="U170" i="22" s="1"/>
  <c r="U172" i="22" s="1"/>
  <c r="Z76" i="3" s="1"/>
  <c r="U143" i="21"/>
  <c r="U148" i="21" s="1"/>
  <c r="U152" i="21" s="1"/>
  <c r="U156" i="21" s="1"/>
  <c r="Y70" i="3"/>
  <c r="Y67" i="3"/>
  <c r="Y71" i="3" s="1"/>
  <c r="V143" i="24"/>
  <c r="V148" i="24" s="1"/>
  <c r="V152" i="24" s="1"/>
  <c r="V156" i="24" s="1"/>
  <c r="U150" i="23"/>
  <c r="Z100" i="3"/>
  <c r="Z97" i="3"/>
  <c r="Z101" i="3" s="1"/>
  <c r="U150" i="21" l="1"/>
  <c r="V141" i="21" s="1"/>
  <c r="V150" i="24"/>
  <c r="W141" i="24" s="1"/>
  <c r="V141" i="23"/>
  <c r="U151" i="23"/>
  <c r="U159" i="23" s="1"/>
  <c r="U160" i="23" s="1"/>
  <c r="U162" i="23" s="1"/>
  <c r="U164" i="23" s="1"/>
  <c r="U165" i="23" s="1"/>
  <c r="U170" i="23" s="1"/>
  <c r="U172" i="23" s="1"/>
  <c r="Z86" i="3" s="1"/>
  <c r="Z77" i="3"/>
  <c r="Z81" i="3" s="1"/>
  <c r="Z80" i="3"/>
  <c r="V143" i="22"/>
  <c r="V148" i="22" s="1"/>
  <c r="V152" i="22" s="1"/>
  <c r="V156" i="22" s="1"/>
  <c r="U151" i="21" l="1"/>
  <c r="U159" i="21" s="1"/>
  <c r="U160" i="21" s="1"/>
  <c r="U162" i="21" s="1"/>
  <c r="U164" i="21" s="1"/>
  <c r="U165" i="21" s="1"/>
  <c r="U170" i="21" s="1"/>
  <c r="U172" i="21" s="1"/>
  <c r="Z66" i="3" s="1"/>
  <c r="Z70" i="3" s="1"/>
  <c r="V151" i="24"/>
  <c r="V159" i="24" s="1"/>
  <c r="V160" i="24" s="1"/>
  <c r="V162" i="24" s="1"/>
  <c r="V164" i="24" s="1"/>
  <c r="V165" i="24" s="1"/>
  <c r="V170" i="24" s="1"/>
  <c r="V172" i="24" s="1"/>
  <c r="AA96" i="3" s="1"/>
  <c r="AA100" i="3" s="1"/>
  <c r="V150" i="22"/>
  <c r="Z87" i="3"/>
  <c r="Z91" i="3" s="1"/>
  <c r="Z90" i="3"/>
  <c r="W141" i="22"/>
  <c r="V151" i="22"/>
  <c r="V159" i="22" s="1"/>
  <c r="V160" i="22" s="1"/>
  <c r="V162" i="22" s="1"/>
  <c r="V164" i="22" s="1"/>
  <c r="V165" i="22" s="1"/>
  <c r="V170" i="22" s="1"/>
  <c r="V172" i="22" s="1"/>
  <c r="AA76" i="3" s="1"/>
  <c r="V143" i="23"/>
  <c r="V148" i="23" s="1"/>
  <c r="V152" i="23" s="1"/>
  <c r="V156" i="23" s="1"/>
  <c r="V143" i="21"/>
  <c r="V148" i="21" s="1"/>
  <c r="V152" i="21" s="1"/>
  <c r="V156" i="21" s="1"/>
  <c r="W143" i="24"/>
  <c r="W148" i="24" s="1"/>
  <c r="W152" i="24" s="1"/>
  <c r="W156" i="24" s="1"/>
  <c r="W150" i="24" l="1"/>
  <c r="AA97" i="3"/>
  <c r="AA101" i="3" s="1"/>
  <c r="Z67" i="3"/>
  <c r="Z71" i="3" s="1"/>
  <c r="V150" i="23"/>
  <c r="W141" i="23" s="1"/>
  <c r="AA77" i="3"/>
  <c r="AA81" i="3" s="1"/>
  <c r="AA80" i="3"/>
  <c r="W143" i="22"/>
  <c r="W148" i="22" s="1"/>
  <c r="W152" i="22" s="1"/>
  <c r="W156" i="22" s="1"/>
  <c r="W151" i="24"/>
  <c r="W159" i="24" s="1"/>
  <c r="W160" i="24" s="1"/>
  <c r="W162" i="24" s="1"/>
  <c r="W164" i="24" s="1"/>
  <c r="W165" i="24" s="1"/>
  <c r="W170" i="24" s="1"/>
  <c r="W172" i="24" s="1"/>
  <c r="AB96" i="3" s="1"/>
  <c r="X141" i="24"/>
  <c r="V150" i="21"/>
  <c r="V151" i="23" l="1"/>
  <c r="V159" i="23" s="1"/>
  <c r="V160" i="23" s="1"/>
  <c r="V162" i="23" s="1"/>
  <c r="V164" i="23" s="1"/>
  <c r="V165" i="23" s="1"/>
  <c r="V170" i="23" s="1"/>
  <c r="V172" i="23" s="1"/>
  <c r="AA86" i="3" s="1"/>
  <c r="AA90" i="3" s="1"/>
  <c r="W150" i="22"/>
  <c r="AB97" i="3"/>
  <c r="AB101" i="3" s="1"/>
  <c r="AB100" i="3"/>
  <c r="W143" i="23"/>
  <c r="W148" i="23" s="1"/>
  <c r="W152" i="23" s="1"/>
  <c r="W156" i="23" s="1"/>
  <c r="W151" i="22"/>
  <c r="W159" i="22" s="1"/>
  <c r="W160" i="22" s="1"/>
  <c r="W162" i="22" s="1"/>
  <c r="W164" i="22" s="1"/>
  <c r="W165" i="22" s="1"/>
  <c r="W170" i="22" s="1"/>
  <c r="W172" i="22" s="1"/>
  <c r="AB76" i="3" s="1"/>
  <c r="X141" i="22"/>
  <c r="X143" i="24"/>
  <c r="X148" i="24" s="1"/>
  <c r="X152" i="24" s="1"/>
  <c r="X156" i="24" s="1"/>
  <c r="V151" i="21"/>
  <c r="V159" i="21" s="1"/>
  <c r="V160" i="21" s="1"/>
  <c r="V162" i="21" s="1"/>
  <c r="V164" i="21" s="1"/>
  <c r="V165" i="21" s="1"/>
  <c r="V170" i="21" s="1"/>
  <c r="V172" i="21" s="1"/>
  <c r="AA66" i="3" s="1"/>
  <c r="W141" i="21"/>
  <c r="AA87" i="3" l="1"/>
  <c r="AA91" i="3" s="1"/>
  <c r="W150" i="23"/>
  <c r="X150" i="24"/>
  <c r="X151" i="24" s="1"/>
  <c r="X159" i="24" s="1"/>
  <c r="X160" i="24" s="1"/>
  <c r="X162" i="24" s="1"/>
  <c r="X164" i="24" s="1"/>
  <c r="X165" i="24" s="1"/>
  <c r="X170" i="24" s="1"/>
  <c r="X172" i="24" s="1"/>
  <c r="AC96" i="3" s="1"/>
  <c r="AB80" i="3"/>
  <c r="AB77" i="3"/>
  <c r="AB81" i="3" s="1"/>
  <c r="X143" i="22"/>
  <c r="X148" i="22" s="1"/>
  <c r="X152" i="22" s="1"/>
  <c r="X156" i="22" s="1"/>
  <c r="W151" i="23"/>
  <c r="W159" i="23" s="1"/>
  <c r="W161" i="23" s="1"/>
  <c r="X141" i="23"/>
  <c r="W143" i="21"/>
  <c r="W148" i="21" s="1"/>
  <c r="W152" i="21" s="1"/>
  <c r="W156" i="21" s="1"/>
  <c r="AA70" i="3"/>
  <c r="AA67" i="3"/>
  <c r="AA71" i="3" s="1"/>
  <c r="Y141" i="24" l="1"/>
  <c r="AC100" i="3"/>
  <c r="V31" i="10" s="1"/>
  <c r="AC97" i="3"/>
  <c r="AC101" i="3" s="1"/>
  <c r="V43" i="10" s="1"/>
  <c r="W150" i="21"/>
  <c r="X143" i="23"/>
  <c r="X148" i="23" s="1"/>
  <c r="X152" i="23" s="1"/>
  <c r="X156" i="23" s="1"/>
  <c r="Y143" i="24"/>
  <c r="Y148" i="24" s="1"/>
  <c r="Y152" i="24" s="1"/>
  <c r="Y156" i="24" s="1"/>
  <c r="X150" i="22"/>
  <c r="W160" i="23"/>
  <c r="W162" i="23" s="1"/>
  <c r="W164" i="23" s="1"/>
  <c r="W165" i="23" s="1"/>
  <c r="W170" i="23" s="1"/>
  <c r="W172" i="23" s="1"/>
  <c r="AB86" i="3" s="1"/>
  <c r="Y150" i="24" l="1"/>
  <c r="X150" i="23"/>
  <c r="AB90" i="3"/>
  <c r="AB87" i="3"/>
  <c r="AB91" i="3" s="1"/>
  <c r="Y151" i="24"/>
  <c r="Y159" i="24" s="1"/>
  <c r="Y160" i="24" s="1"/>
  <c r="Y162" i="24" s="1"/>
  <c r="Y164" i="24" s="1"/>
  <c r="Y165" i="24" s="1"/>
  <c r="Y170" i="24" s="1"/>
  <c r="Y172" i="24" s="1"/>
  <c r="AD96" i="3" s="1"/>
  <c r="Z141" i="24"/>
  <c r="X151" i="23"/>
  <c r="X159" i="23" s="1"/>
  <c r="X161" i="23" s="1"/>
  <c r="Y141" i="23"/>
  <c r="W151" i="21"/>
  <c r="W159" i="21" s="1"/>
  <c r="W160" i="21" s="1"/>
  <c r="W162" i="21" s="1"/>
  <c r="W164" i="21" s="1"/>
  <c r="W165" i="21" s="1"/>
  <c r="W170" i="21" s="1"/>
  <c r="W172" i="21" s="1"/>
  <c r="AB66" i="3" s="1"/>
  <c r="X141" i="21"/>
  <c r="X151" i="22"/>
  <c r="X159" i="22" s="1"/>
  <c r="X160" i="22" s="1"/>
  <c r="X162" i="22" s="1"/>
  <c r="X164" i="22" s="1"/>
  <c r="X165" i="22" s="1"/>
  <c r="X170" i="22" s="1"/>
  <c r="X172" i="22" s="1"/>
  <c r="AC76" i="3" s="1"/>
  <c r="Y141" i="22"/>
  <c r="X160" i="23" l="1"/>
  <c r="X162" i="23" s="1"/>
  <c r="X164" i="23" s="1"/>
  <c r="X165" i="23" s="1"/>
  <c r="X170" i="23" s="1"/>
  <c r="X172" i="23" s="1"/>
  <c r="AC86" i="3" s="1"/>
  <c r="AC90" i="3" s="1"/>
  <c r="V30" i="10" s="1"/>
  <c r="AD97" i="3"/>
  <c r="AD101" i="3" s="1"/>
  <c r="AD100" i="3"/>
  <c r="Y143" i="22"/>
  <c r="Y148" i="22" s="1"/>
  <c r="Y152" i="22" s="1"/>
  <c r="Y156" i="22" s="1"/>
  <c r="AC80" i="3"/>
  <c r="V29" i="10" s="1"/>
  <c r="AC77" i="3"/>
  <c r="AC81" i="3" s="1"/>
  <c r="V41" i="10" s="1"/>
  <c r="Y143" i="23"/>
  <c r="Y148" i="23" s="1"/>
  <c r="Y152" i="23" s="1"/>
  <c r="Y156" i="23" s="1"/>
  <c r="X143" i="21"/>
  <c r="X148" i="21" s="1"/>
  <c r="X152" i="21" s="1"/>
  <c r="X156" i="21" s="1"/>
  <c r="Z143" i="24"/>
  <c r="Z148" i="24" s="1"/>
  <c r="Z152" i="24" s="1"/>
  <c r="Z156" i="24" s="1"/>
  <c r="AB70" i="3"/>
  <c r="AB67" i="3"/>
  <c r="AB71" i="3" s="1"/>
  <c r="AC87" i="3" l="1"/>
  <c r="AC91" i="3" s="1"/>
  <c r="V42" i="10" s="1"/>
  <c r="Z150" i="24"/>
  <c r="AA141" i="24" s="1"/>
  <c r="X150" i="21"/>
  <c r="Y150" i="22"/>
  <c r="Y150" i="23"/>
  <c r="Z151" i="24"/>
  <c r="Z159" i="24" s="1"/>
  <c r="Z160" i="24" s="1"/>
  <c r="Z162" i="24" s="1"/>
  <c r="Z164" i="24" s="1"/>
  <c r="Z165" i="24" s="1"/>
  <c r="Z170" i="24" s="1"/>
  <c r="Z172" i="24" s="1"/>
  <c r="AE96" i="3" s="1"/>
  <c r="AE97" i="3" l="1"/>
  <c r="AE101" i="3" s="1"/>
  <c r="AE100" i="3"/>
  <c r="Y151" i="22"/>
  <c r="Y159" i="22" s="1"/>
  <c r="Y160" i="22" s="1"/>
  <c r="Y162" i="22" s="1"/>
  <c r="Y164" i="22" s="1"/>
  <c r="Y165" i="22" s="1"/>
  <c r="Y170" i="22" s="1"/>
  <c r="Y172" i="22" s="1"/>
  <c r="AD76" i="3" s="1"/>
  <c r="Z141" i="22"/>
  <c r="AA143" i="24"/>
  <c r="AA148" i="24" s="1"/>
  <c r="AA152" i="24" s="1"/>
  <c r="AA156" i="24" s="1"/>
  <c r="Y151" i="23"/>
  <c r="Y159" i="23" s="1"/>
  <c r="Y160" i="23" s="1"/>
  <c r="Y162" i="23" s="1"/>
  <c r="Y164" i="23" s="1"/>
  <c r="Y165" i="23" s="1"/>
  <c r="Y170" i="23" s="1"/>
  <c r="Y172" i="23" s="1"/>
  <c r="AD86" i="3" s="1"/>
  <c r="Z141" i="23"/>
  <c r="X151" i="21"/>
  <c r="X159" i="21" s="1"/>
  <c r="X160" i="21" s="1"/>
  <c r="X162" i="21" s="1"/>
  <c r="X164" i="21" s="1"/>
  <c r="X165" i="21" s="1"/>
  <c r="X170" i="21" s="1"/>
  <c r="X172" i="21" s="1"/>
  <c r="AC66" i="3" s="1"/>
  <c r="Y141" i="21"/>
  <c r="AA150" i="24" l="1"/>
  <c r="AA151" i="24" s="1"/>
  <c r="AA159" i="24" s="1"/>
  <c r="AA160" i="24" s="1"/>
  <c r="AA162" i="24" s="1"/>
  <c r="AA164" i="24" s="1"/>
  <c r="AA165" i="24" s="1"/>
  <c r="AA170" i="24" s="1"/>
  <c r="AA172" i="24" s="1"/>
  <c r="AF96" i="3" s="1"/>
  <c r="AB141" i="24"/>
  <c r="Y143" i="21"/>
  <c r="Y148" i="21" s="1"/>
  <c r="Y152" i="21" s="1"/>
  <c r="Y156" i="21" s="1"/>
  <c r="AC67" i="3"/>
  <c r="AC71" i="3" s="1"/>
  <c r="V40" i="10" s="1"/>
  <c r="AC70" i="3"/>
  <c r="V28" i="10" s="1"/>
  <c r="Z143" i="22"/>
  <c r="Z148" i="22" s="1"/>
  <c r="Z152" i="22" s="1"/>
  <c r="Z156" i="22" s="1"/>
  <c r="AD77" i="3"/>
  <c r="AD81" i="3" s="1"/>
  <c r="AD80" i="3"/>
  <c r="Z143" i="23"/>
  <c r="Z148" i="23" s="1"/>
  <c r="Z152" i="23" s="1"/>
  <c r="Z156" i="23" s="1"/>
  <c r="AD87" i="3"/>
  <c r="AD91" i="3" s="1"/>
  <c r="AD90" i="3"/>
  <c r="Z150" i="23" l="1"/>
  <c r="Y150" i="21"/>
  <c r="Y151" i="21" s="1"/>
  <c r="Y159" i="21" s="1"/>
  <c r="Y160" i="21" s="1"/>
  <c r="Y162" i="21" s="1"/>
  <c r="Y164" i="21" s="1"/>
  <c r="Y165" i="21" s="1"/>
  <c r="Y170" i="21" s="1"/>
  <c r="Y172" i="21" s="1"/>
  <c r="AD66" i="3" s="1"/>
  <c r="AF100" i="3"/>
  <c r="AF97" i="3"/>
  <c r="AF101" i="3" s="1"/>
  <c r="AA141" i="23"/>
  <c r="Z151" i="23"/>
  <c r="Z159" i="23" s="1"/>
  <c r="Z160" i="23" s="1"/>
  <c r="Z162" i="23" s="1"/>
  <c r="Z164" i="23" s="1"/>
  <c r="Z165" i="23" s="1"/>
  <c r="Z170" i="23" s="1"/>
  <c r="Z172" i="23" s="1"/>
  <c r="AE86" i="3" s="1"/>
  <c r="Z150" i="22"/>
  <c r="AB143" i="24"/>
  <c r="AB148" i="24" s="1"/>
  <c r="AB152" i="24" s="1"/>
  <c r="AB156" i="24" s="1"/>
  <c r="Z141" i="21" l="1"/>
  <c r="AB150" i="24"/>
  <c r="AE90" i="3"/>
  <c r="AE87" i="3"/>
  <c r="AE91" i="3" s="1"/>
  <c r="AB151" i="24"/>
  <c r="AB159" i="24" s="1"/>
  <c r="AB160" i="24" s="1"/>
  <c r="AB162" i="24" s="1"/>
  <c r="AB164" i="24" s="1"/>
  <c r="AB165" i="24" s="1"/>
  <c r="AB170" i="24" s="1"/>
  <c r="AB172" i="24" s="1"/>
  <c r="AG96" i="3" s="1"/>
  <c r="AC141" i="24"/>
  <c r="AA141" i="22"/>
  <c r="Z151" i="22"/>
  <c r="Z159" i="22" s="1"/>
  <c r="Z160" i="22" s="1"/>
  <c r="Z162" i="22" s="1"/>
  <c r="Z164" i="22" s="1"/>
  <c r="Z165" i="22" s="1"/>
  <c r="Z170" i="22" s="1"/>
  <c r="Z172" i="22" s="1"/>
  <c r="AE76" i="3" s="1"/>
  <c r="AA143" i="23"/>
  <c r="AA148" i="23" s="1"/>
  <c r="AA152" i="23" s="1"/>
  <c r="AA156" i="23" s="1"/>
  <c r="AD70" i="3"/>
  <c r="AD67" i="3"/>
  <c r="AD71" i="3" s="1"/>
  <c r="Z143" i="21"/>
  <c r="Z148" i="21" s="1"/>
  <c r="Z152" i="21" s="1"/>
  <c r="Z156" i="21" s="1"/>
  <c r="Z150" i="21" l="1"/>
  <c r="Z151" i="21" s="1"/>
  <c r="Z159" i="21" s="1"/>
  <c r="Z160" i="21" s="1"/>
  <c r="Z162" i="21" s="1"/>
  <c r="Z164" i="21" s="1"/>
  <c r="Z165" i="21" s="1"/>
  <c r="Z170" i="21" s="1"/>
  <c r="Z172" i="21" s="1"/>
  <c r="AE66" i="3" s="1"/>
  <c r="AE80" i="3"/>
  <c r="AE77" i="3"/>
  <c r="AE81" i="3" s="1"/>
  <c r="AA143" i="22"/>
  <c r="AA148" i="22" s="1"/>
  <c r="AA152" i="22" s="1"/>
  <c r="AA156" i="22" s="1"/>
  <c r="AA141" i="21"/>
  <c r="AG100" i="3"/>
  <c r="AG97" i="3"/>
  <c r="AG101" i="3" s="1"/>
  <c r="AC143" i="24"/>
  <c r="AC148" i="24" s="1"/>
  <c r="AC152" i="24" s="1"/>
  <c r="AC156" i="24" s="1"/>
  <c r="AA150" i="23"/>
  <c r="AE70" i="3" l="1"/>
  <c r="AE67" i="3"/>
  <c r="AE71" i="3" s="1"/>
  <c r="AA143" i="21"/>
  <c r="AA148" i="21" s="1"/>
  <c r="AA152" i="21" s="1"/>
  <c r="AA156" i="21" s="1"/>
  <c r="AA151" i="23"/>
  <c r="AA159" i="23" s="1"/>
  <c r="AA160" i="23" s="1"/>
  <c r="AA162" i="23" s="1"/>
  <c r="AA164" i="23" s="1"/>
  <c r="AA165" i="23" s="1"/>
  <c r="AA170" i="23" s="1"/>
  <c r="AA172" i="23" s="1"/>
  <c r="AF86" i="3" s="1"/>
  <c r="AB141" i="23"/>
  <c r="AC150" i="24"/>
  <c r="AC151" i="24" s="1"/>
  <c r="AC159" i="24" s="1"/>
  <c r="AC160" i="24" s="1"/>
  <c r="AC162" i="24" s="1"/>
  <c r="AC164" i="24" s="1"/>
  <c r="AC165" i="24" s="1"/>
  <c r="AC170" i="24" s="1"/>
  <c r="AC172" i="24" s="1"/>
  <c r="AH96" i="3" s="1"/>
  <c r="AA150" i="22"/>
  <c r="AH97" i="3" l="1"/>
  <c r="AH101" i="3" s="1"/>
  <c r="W43" i="10" s="1"/>
  <c r="AH100" i="3"/>
  <c r="W31" i="10" s="1"/>
  <c r="AB143" i="23"/>
  <c r="AB148" i="23" s="1"/>
  <c r="AB152" i="23" s="1"/>
  <c r="AB156" i="23" s="1"/>
  <c r="AF90" i="3"/>
  <c r="AF87" i="3"/>
  <c r="AF91" i="3" s="1"/>
  <c r="AA150" i="21"/>
  <c r="AA151" i="22"/>
  <c r="AA159" i="22" s="1"/>
  <c r="AA160" i="22" s="1"/>
  <c r="AA162" i="22" s="1"/>
  <c r="AA164" i="22" s="1"/>
  <c r="AA165" i="22" s="1"/>
  <c r="AA170" i="22" s="1"/>
  <c r="AA172" i="22" s="1"/>
  <c r="AF76" i="3" s="1"/>
  <c r="AB141" i="22"/>
  <c r="AA151" i="21" l="1"/>
  <c r="AA159" i="21" s="1"/>
  <c r="AA160" i="21" s="1"/>
  <c r="AA162" i="21" s="1"/>
  <c r="AA164" i="21" s="1"/>
  <c r="AA165" i="21" s="1"/>
  <c r="AA170" i="21" s="1"/>
  <c r="AA172" i="21" s="1"/>
  <c r="AF66" i="3" s="1"/>
  <c r="AB141" i="21"/>
  <c r="AB150" i="23"/>
  <c r="AF77" i="3"/>
  <c r="AF81" i="3" s="1"/>
  <c r="AF80" i="3"/>
  <c r="AB143" i="22"/>
  <c r="AB148" i="22" s="1"/>
  <c r="AB152" i="22" s="1"/>
  <c r="AB156" i="22" s="1"/>
  <c r="AB151" i="23" l="1"/>
  <c r="AB159" i="23" s="1"/>
  <c r="AB160" i="23" s="1"/>
  <c r="AB162" i="23" s="1"/>
  <c r="AB164" i="23" s="1"/>
  <c r="AB165" i="23" s="1"/>
  <c r="AB170" i="23" s="1"/>
  <c r="AB172" i="23" s="1"/>
  <c r="AG86" i="3" s="1"/>
  <c r="AC141" i="23"/>
  <c r="AB143" i="21"/>
  <c r="AB148" i="21" s="1"/>
  <c r="AB152" i="21" s="1"/>
  <c r="AB156" i="21" s="1"/>
  <c r="AB150" i="22"/>
  <c r="AF70" i="3"/>
  <c r="AF67" i="3"/>
  <c r="AF71" i="3" s="1"/>
  <c r="AB150" i="21" l="1"/>
  <c r="AC141" i="22"/>
  <c r="AB151" i="22"/>
  <c r="AB159" i="22" s="1"/>
  <c r="AB160" i="22" s="1"/>
  <c r="AB162" i="22" s="1"/>
  <c r="AB164" i="22" s="1"/>
  <c r="AB165" i="22" s="1"/>
  <c r="AB170" i="22" s="1"/>
  <c r="AB172" i="22" s="1"/>
  <c r="AG76" i="3" s="1"/>
  <c r="AB151" i="21"/>
  <c r="AB159" i="21" s="1"/>
  <c r="AB160" i="21" s="1"/>
  <c r="AB162" i="21" s="1"/>
  <c r="AB164" i="21" s="1"/>
  <c r="AB165" i="21" s="1"/>
  <c r="AB170" i="21" s="1"/>
  <c r="AB172" i="21" s="1"/>
  <c r="AG66" i="3" s="1"/>
  <c r="AC141" i="21"/>
  <c r="AC143" i="23"/>
  <c r="AC148" i="23" s="1"/>
  <c r="AC152" i="23" s="1"/>
  <c r="AC156" i="23" s="1"/>
  <c r="AG90" i="3"/>
  <c r="AG87" i="3"/>
  <c r="AG91" i="3" s="1"/>
  <c r="AC150" i="23" l="1"/>
  <c r="AC151" i="23" s="1"/>
  <c r="AC159" i="23" s="1"/>
  <c r="AC160" i="23" s="1"/>
  <c r="AC162" i="23" s="1"/>
  <c r="AC164" i="23" s="1"/>
  <c r="AC165" i="23" s="1"/>
  <c r="AC170" i="23" s="1"/>
  <c r="AC172" i="23" s="1"/>
  <c r="AH86" i="3" s="1"/>
  <c r="AG67" i="3"/>
  <c r="AG71" i="3" s="1"/>
  <c r="AG70" i="3"/>
  <c r="AC143" i="21"/>
  <c r="AC148" i="21" s="1"/>
  <c r="AC152" i="21" s="1"/>
  <c r="AC156" i="21" s="1"/>
  <c r="AG77" i="3"/>
  <c r="AG81" i="3" s="1"/>
  <c r="AG80" i="3"/>
  <c r="AC143" i="22"/>
  <c r="AC148" i="22" s="1"/>
  <c r="AC152" i="22" s="1"/>
  <c r="AC156" i="22" s="1"/>
  <c r="AC150" i="21" l="1"/>
  <c r="AC151" i="21" s="1"/>
  <c r="AC159" i="21" s="1"/>
  <c r="AC160" i="21" s="1"/>
  <c r="AC162" i="21" s="1"/>
  <c r="AC164" i="21" s="1"/>
  <c r="AC165" i="21" s="1"/>
  <c r="AC170" i="21" s="1"/>
  <c r="AC172" i="21" s="1"/>
  <c r="AH66" i="3" s="1"/>
  <c r="AH90" i="3"/>
  <c r="W30" i="10" s="1"/>
  <c r="AH87" i="3"/>
  <c r="AH91" i="3" s="1"/>
  <c r="W42" i="10" s="1"/>
  <c r="AC150" i="22"/>
  <c r="AC151" i="22" s="1"/>
  <c r="AC159" i="22" s="1"/>
  <c r="AC160" i="22" s="1"/>
  <c r="AC162" i="22" s="1"/>
  <c r="AC164" i="22" s="1"/>
  <c r="AC165" i="22" s="1"/>
  <c r="AC170" i="22" s="1"/>
  <c r="AC172" i="22" s="1"/>
  <c r="AH76" i="3" s="1"/>
  <c r="AH77" i="3" l="1"/>
  <c r="AH81" i="3" s="1"/>
  <c r="W41" i="10" s="1"/>
  <c r="AH80" i="3"/>
  <c r="W29" i="10" s="1"/>
  <c r="AH67" i="3"/>
  <c r="AH71" i="3" s="1"/>
  <c r="W40" i="10" s="1"/>
  <c r="AH70" i="3"/>
  <c r="W28" i="10" s="1"/>
  <c r="G134" i="20" l="1"/>
  <c r="E134" i="20"/>
  <c r="F91" i="20"/>
  <c r="E91" i="2"/>
  <c r="E48" i="20"/>
  <c r="I5" i="20"/>
  <c r="I133" i="20"/>
  <c r="I137" i="20" s="1"/>
  <c r="H133" i="20"/>
  <c r="H137" i="20" s="1"/>
  <c r="I47" i="20"/>
  <c r="I51" i="20" s="1"/>
  <c r="G47" i="20"/>
  <c r="G51" i="20" s="1"/>
  <c r="F47" i="20"/>
  <c r="F51" i="20" s="1"/>
  <c r="G155" i="20" l="1"/>
  <c r="E112" i="2"/>
  <c r="F112" i="20"/>
  <c r="E4" i="38"/>
  <c r="E8" i="38" s="1"/>
  <c r="E15" i="38" s="1"/>
  <c r="I26" i="20"/>
  <c r="E69" i="20"/>
  <c r="E155" i="20"/>
  <c r="H90" i="20"/>
  <c r="H94" i="20" s="1"/>
  <c r="F4" i="20"/>
  <c r="F8" i="20" s="1"/>
  <c r="H4" i="20"/>
  <c r="H8" i="20" s="1"/>
  <c r="G90" i="20"/>
  <c r="G94" i="20" s="1"/>
  <c r="I4" i="5"/>
  <c r="I8" i="5" s="1"/>
  <c r="G4" i="2"/>
  <c r="G8" i="2" s="1"/>
  <c r="I48" i="5"/>
  <c r="I48" i="2"/>
  <c r="H5" i="5"/>
  <c r="H5" i="20"/>
  <c r="F48" i="2"/>
  <c r="F48" i="20"/>
  <c r="E47" i="2"/>
  <c r="E51" i="2" s="1"/>
  <c r="F134" i="2"/>
  <c r="G91" i="5"/>
  <c r="F90" i="20"/>
  <c r="F94" i="20" s="1"/>
  <c r="G133" i="2"/>
  <c r="G137" i="2" s="1"/>
  <c r="I134" i="2"/>
  <c r="G133" i="5"/>
  <c r="G137" i="5" s="1"/>
  <c r="F134" i="20"/>
  <c r="I134" i="5"/>
  <c r="H47" i="20"/>
  <c r="H51" i="20" s="1"/>
  <c r="I4" i="2"/>
  <c r="I8" i="2" s="1"/>
  <c r="E133" i="2"/>
  <c r="E137" i="2" s="1"/>
  <c r="G48" i="2"/>
  <c r="H134" i="2"/>
  <c r="E47" i="5"/>
  <c r="E51" i="5" s="1"/>
  <c r="F5" i="20"/>
  <c r="G91" i="20"/>
  <c r="H47" i="5"/>
  <c r="H51" i="5" s="1"/>
  <c r="H91" i="20"/>
  <c r="I90" i="20"/>
  <c r="I94" i="20" s="1"/>
  <c r="H47" i="2"/>
  <c r="H51" i="2" s="1"/>
  <c r="E5" i="2"/>
  <c r="F90" i="5"/>
  <c r="F94" i="5" s="1"/>
  <c r="H91" i="5"/>
  <c r="G4" i="20"/>
  <c r="G8" i="20" s="1"/>
  <c r="F5" i="2"/>
  <c r="G91" i="2"/>
  <c r="I90" i="5"/>
  <c r="I94" i="5" s="1"/>
  <c r="I4" i="20"/>
  <c r="I8" i="20" s="1"/>
  <c r="G48" i="20"/>
  <c r="H134" i="20"/>
  <c r="F5" i="5"/>
  <c r="F90" i="2"/>
  <c r="F94" i="2" s="1"/>
  <c r="H5" i="2"/>
  <c r="H91" i="2"/>
  <c r="G4" i="5"/>
  <c r="G8" i="5" s="1"/>
  <c r="F48" i="5"/>
  <c r="F134" i="5"/>
  <c r="G133" i="20"/>
  <c r="G137" i="20" s="1"/>
  <c r="I48" i="20"/>
  <c r="I134" i="20"/>
  <c r="I90" i="2"/>
  <c r="I94" i="2" s="1"/>
  <c r="G48" i="5"/>
  <c r="H134" i="5"/>
  <c r="E47" i="20"/>
  <c r="E51" i="20" s="1"/>
  <c r="F4" i="4"/>
  <c r="F8" i="4" s="1"/>
  <c r="G47" i="4"/>
  <c r="G51" i="4" s="1"/>
  <c r="H90" i="4"/>
  <c r="H94" i="4" s="1"/>
  <c r="I133" i="4"/>
  <c r="I137" i="4" s="1"/>
  <c r="E134" i="4"/>
  <c r="F4" i="6"/>
  <c r="F8" i="6" s="1"/>
  <c r="G47" i="6"/>
  <c r="G51" i="6" s="1"/>
  <c r="H90" i="6"/>
  <c r="H94" i="6" s="1"/>
  <c r="I133" i="6"/>
  <c r="I137" i="6" s="1"/>
  <c r="E4" i="4"/>
  <c r="E8" i="4" s="1"/>
  <c r="F47" i="4"/>
  <c r="F51" i="4" s="1"/>
  <c r="G90" i="4"/>
  <c r="G94" i="4" s="1"/>
  <c r="H133" i="4"/>
  <c r="H137" i="4" s="1"/>
  <c r="I5" i="4"/>
  <c r="F47" i="6"/>
  <c r="F51" i="6" s="1"/>
  <c r="G90" i="6"/>
  <c r="G94" i="6" s="1"/>
  <c r="H133" i="6"/>
  <c r="H137" i="6" s="1"/>
  <c r="I5" i="6"/>
  <c r="E90" i="2"/>
  <c r="E94" i="2" s="1"/>
  <c r="F133" i="2"/>
  <c r="F137" i="2" s="1"/>
  <c r="G5" i="2"/>
  <c r="H48" i="2"/>
  <c r="I91" i="2"/>
  <c r="G4" i="4"/>
  <c r="G8" i="4" s="1"/>
  <c r="H47" i="4"/>
  <c r="H51" i="4" s="1"/>
  <c r="I90" i="4"/>
  <c r="I94" i="4" s="1"/>
  <c r="E91" i="4"/>
  <c r="F134" i="4"/>
  <c r="F133" i="5"/>
  <c r="F137" i="5" s="1"/>
  <c r="G5" i="5"/>
  <c r="H48" i="5"/>
  <c r="I91" i="5"/>
  <c r="G4" i="6"/>
  <c r="G8" i="6" s="1"/>
  <c r="H47" i="6"/>
  <c r="H51" i="6" s="1"/>
  <c r="I90" i="6"/>
  <c r="I94" i="6" s="1"/>
  <c r="F134" i="6"/>
  <c r="F133" i="20"/>
  <c r="F137" i="20" s="1"/>
  <c r="G5" i="20"/>
  <c r="H48" i="20"/>
  <c r="I91" i="20"/>
  <c r="H4" i="4"/>
  <c r="H8" i="4" s="1"/>
  <c r="I47" i="4"/>
  <c r="I51" i="4" s="1"/>
  <c r="E48" i="4"/>
  <c r="F91" i="4"/>
  <c r="G134" i="4"/>
  <c r="H4" i="6"/>
  <c r="H8" i="6" s="1"/>
  <c r="I47" i="6"/>
  <c r="I51" i="6" s="1"/>
  <c r="F91" i="6"/>
  <c r="G134" i="6"/>
  <c r="E4" i="2"/>
  <c r="E8" i="2" s="1"/>
  <c r="F47" i="2"/>
  <c r="F51" i="2" s="1"/>
  <c r="G90" i="2"/>
  <c r="G94" i="2" s="1"/>
  <c r="H133" i="2"/>
  <c r="H137" i="2" s="1"/>
  <c r="I5" i="2"/>
  <c r="I4" i="4"/>
  <c r="I8" i="4" s="1"/>
  <c r="E5" i="4"/>
  <c r="F48" i="4"/>
  <c r="G91" i="4"/>
  <c r="H134" i="4"/>
  <c r="F47" i="5"/>
  <c r="F51" i="5" s="1"/>
  <c r="G90" i="5"/>
  <c r="G94" i="5" s="1"/>
  <c r="H133" i="5"/>
  <c r="H137" i="5" s="1"/>
  <c r="I5" i="5"/>
  <c r="I4" i="6"/>
  <c r="I8" i="6" s="1"/>
  <c r="F48" i="6"/>
  <c r="G91" i="6"/>
  <c r="H134" i="6"/>
  <c r="F4" i="2"/>
  <c r="F8" i="2" s="1"/>
  <c r="G47" i="2"/>
  <c r="G51" i="2" s="1"/>
  <c r="H90" i="2"/>
  <c r="H94" i="2" s="1"/>
  <c r="I133" i="2"/>
  <c r="I137" i="2" s="1"/>
  <c r="E134" i="2"/>
  <c r="E133" i="4"/>
  <c r="E137" i="4" s="1"/>
  <c r="F5" i="4"/>
  <c r="G48" i="4"/>
  <c r="H91" i="4"/>
  <c r="I134" i="4"/>
  <c r="F4" i="5"/>
  <c r="F8" i="5" s="1"/>
  <c r="G47" i="5"/>
  <c r="G51" i="5" s="1"/>
  <c r="H90" i="5"/>
  <c r="H94" i="5" s="1"/>
  <c r="I133" i="5"/>
  <c r="I137" i="5" s="1"/>
  <c r="F5" i="6"/>
  <c r="G48" i="6"/>
  <c r="H91" i="6"/>
  <c r="I134" i="6"/>
  <c r="E90" i="4"/>
  <c r="E94" i="4" s="1"/>
  <c r="F133" i="4"/>
  <c r="F137" i="4" s="1"/>
  <c r="G5" i="4"/>
  <c r="H48" i="4"/>
  <c r="I91" i="4"/>
  <c r="F133" i="6"/>
  <c r="F137" i="6" s="1"/>
  <c r="G5" i="6"/>
  <c r="H48" i="6"/>
  <c r="I91" i="6"/>
  <c r="H4" i="2"/>
  <c r="H8" i="2" s="1"/>
  <c r="I47" i="2"/>
  <c r="I51" i="2" s="1"/>
  <c r="E48" i="2"/>
  <c r="F91" i="2"/>
  <c r="G134" i="2"/>
  <c r="F90" i="4"/>
  <c r="F94" i="4" s="1"/>
  <c r="G133" i="4"/>
  <c r="G137" i="4" s="1"/>
  <c r="H5" i="4"/>
  <c r="I48" i="4"/>
  <c r="H4" i="5"/>
  <c r="H8" i="5" s="1"/>
  <c r="I47" i="5"/>
  <c r="I51" i="5" s="1"/>
  <c r="F91" i="5"/>
  <c r="G134" i="5"/>
  <c r="E47" i="6"/>
  <c r="E51" i="6" s="1"/>
  <c r="F90" i="6"/>
  <c r="F94" i="6" s="1"/>
  <c r="G133" i="6"/>
  <c r="G137" i="6" s="1"/>
  <c r="H5" i="6"/>
  <c r="I48" i="6"/>
  <c r="H6" i="6" l="1"/>
  <c r="H15" i="6" s="1"/>
  <c r="H20" i="6" s="1"/>
  <c r="H26" i="6"/>
  <c r="E49" i="2"/>
  <c r="E58" i="2" s="1"/>
  <c r="E69" i="2"/>
  <c r="I112" i="4"/>
  <c r="I92" i="4"/>
  <c r="I101" i="4" s="1"/>
  <c r="I106" i="4" s="1"/>
  <c r="F26" i="6"/>
  <c r="F6" i="6"/>
  <c r="F15" i="6" s="1"/>
  <c r="F20" i="6" s="1"/>
  <c r="H92" i="4"/>
  <c r="H101" i="4" s="1"/>
  <c r="H106" i="4" s="1"/>
  <c r="H112" i="4"/>
  <c r="G135" i="4"/>
  <c r="G144" i="4" s="1"/>
  <c r="G149" i="4" s="1"/>
  <c r="G155" i="4"/>
  <c r="G6" i="20"/>
  <c r="G15" i="20" s="1"/>
  <c r="G20" i="20" s="1"/>
  <c r="G26" i="20"/>
  <c r="I92" i="5"/>
  <c r="I101" i="5" s="1"/>
  <c r="I106" i="5" s="1"/>
  <c r="I112" i="5"/>
  <c r="I26" i="4"/>
  <c r="I6" i="4"/>
  <c r="I15" i="4" s="1"/>
  <c r="I20" i="4" s="1"/>
  <c r="H112" i="2"/>
  <c r="H92" i="2"/>
  <c r="H101" i="2" s="1"/>
  <c r="H106" i="2" s="1"/>
  <c r="G69" i="2"/>
  <c r="G49" i="2"/>
  <c r="G58" i="2" s="1"/>
  <c r="G63" i="2" s="1"/>
  <c r="I135" i="2"/>
  <c r="I144" i="2" s="1"/>
  <c r="I149" i="2" s="1"/>
  <c r="I155" i="2"/>
  <c r="H6" i="20"/>
  <c r="H15" i="20" s="1"/>
  <c r="H20" i="20" s="1"/>
  <c r="H26" i="20"/>
  <c r="I90" i="38"/>
  <c r="H133" i="38"/>
  <c r="H137" i="38" s="1"/>
  <c r="H4" i="38"/>
  <c r="H8" i="38" s="1"/>
  <c r="H47" i="38"/>
  <c r="H51" i="38" s="1"/>
  <c r="H58" i="38" s="1"/>
  <c r="H63" i="38" s="1"/>
  <c r="H91" i="38"/>
  <c r="E20" i="38"/>
  <c r="E23" i="38" s="1"/>
  <c r="E27" i="38" s="1"/>
  <c r="I49" i="4"/>
  <c r="I58" i="4" s="1"/>
  <c r="I63" i="4" s="1"/>
  <c r="I69" i="4"/>
  <c r="H49" i="4"/>
  <c r="H58" i="4" s="1"/>
  <c r="H63" i="4" s="1"/>
  <c r="H69" i="4"/>
  <c r="G49" i="4"/>
  <c r="G58" i="4" s="1"/>
  <c r="G63" i="4" s="1"/>
  <c r="G69" i="4"/>
  <c r="I6" i="2"/>
  <c r="I15" i="2" s="1"/>
  <c r="I20" i="2" s="1"/>
  <c r="I26" i="2"/>
  <c r="F112" i="4"/>
  <c r="F92" i="4"/>
  <c r="F101" i="4" s="1"/>
  <c r="F106" i="4" s="1"/>
  <c r="H49" i="5"/>
  <c r="H58" i="5" s="1"/>
  <c r="H63" i="5" s="1"/>
  <c r="H69" i="5"/>
  <c r="H26" i="2"/>
  <c r="H6" i="2"/>
  <c r="H15" i="2" s="1"/>
  <c r="H20" i="2" s="1"/>
  <c r="G112" i="2"/>
  <c r="G92" i="2"/>
  <c r="G101" i="2" s="1"/>
  <c r="G106" i="2" s="1"/>
  <c r="H112" i="20"/>
  <c r="H92" i="20"/>
  <c r="H101" i="20" s="1"/>
  <c r="H106" i="20" s="1"/>
  <c r="H6" i="5"/>
  <c r="H15" i="5" s="1"/>
  <c r="H20" i="5" s="1"/>
  <c r="H26" i="5"/>
  <c r="G133" i="38"/>
  <c r="G137" i="38" s="1"/>
  <c r="F5" i="38"/>
  <c r="F47" i="38"/>
  <c r="F51" i="38" s="1"/>
  <c r="F58" i="38" s="1"/>
  <c r="F63" i="38" s="1"/>
  <c r="G91" i="38"/>
  <c r="I134" i="38"/>
  <c r="H6" i="4"/>
  <c r="H15" i="4" s="1"/>
  <c r="H20" i="4" s="1"/>
  <c r="H26" i="4"/>
  <c r="G26" i="4"/>
  <c r="G6" i="4"/>
  <c r="G15" i="4" s="1"/>
  <c r="G20" i="4" s="1"/>
  <c r="F6" i="4"/>
  <c r="F15" i="4" s="1"/>
  <c r="F20" i="4" s="1"/>
  <c r="F26" i="4"/>
  <c r="H135" i="6"/>
  <c r="H144" i="6" s="1"/>
  <c r="H149" i="6" s="1"/>
  <c r="H155" i="6"/>
  <c r="E69" i="4"/>
  <c r="G26" i="5"/>
  <c r="G6" i="5"/>
  <c r="G15" i="5" s="1"/>
  <c r="G20" i="5" s="1"/>
  <c r="I92" i="2"/>
  <c r="I101" i="2" s="1"/>
  <c r="I106" i="2" s="1"/>
  <c r="I112" i="2"/>
  <c r="I155" i="20"/>
  <c r="I135" i="20"/>
  <c r="I144" i="20" s="1"/>
  <c r="I149" i="20" s="1"/>
  <c r="F6" i="2"/>
  <c r="F15" i="2" s="1"/>
  <c r="F20" i="2" s="1"/>
  <c r="F26" i="2"/>
  <c r="E5" i="38"/>
  <c r="H134" i="38"/>
  <c r="H5" i="38"/>
  <c r="I4" i="38"/>
  <c r="I8" i="38" s="1"/>
  <c r="E133" i="38"/>
  <c r="E137" i="38" s="1"/>
  <c r="F92" i="20"/>
  <c r="F101" i="20" s="1"/>
  <c r="F106" i="20" s="1"/>
  <c r="I92" i="6"/>
  <c r="I101" i="6" s="1"/>
  <c r="I106" i="6" s="1"/>
  <c r="I112" i="6"/>
  <c r="G112" i="6"/>
  <c r="G92" i="6"/>
  <c r="G101" i="6" s="1"/>
  <c r="G106" i="6" s="1"/>
  <c r="G135" i="6"/>
  <c r="G144" i="6" s="1"/>
  <c r="G149" i="6" s="1"/>
  <c r="G155" i="6"/>
  <c r="F155" i="6"/>
  <c r="F135" i="6"/>
  <c r="F144" i="6" s="1"/>
  <c r="F149" i="6" s="1"/>
  <c r="H69" i="2"/>
  <c r="H49" i="2"/>
  <c r="H58" i="2" s="1"/>
  <c r="H63" i="2" s="1"/>
  <c r="I26" i="6"/>
  <c r="I6" i="6"/>
  <c r="I15" i="6" s="1"/>
  <c r="I20" i="6" s="1"/>
  <c r="I69" i="20"/>
  <c r="I49" i="20"/>
  <c r="I58" i="20" s="1"/>
  <c r="I63" i="20" s="1"/>
  <c r="F6" i="5"/>
  <c r="F15" i="5" s="1"/>
  <c r="F20" i="5" s="1"/>
  <c r="F26" i="5"/>
  <c r="G112" i="5"/>
  <c r="G92" i="5"/>
  <c r="G101" i="5" s="1"/>
  <c r="G106" i="5" s="1"/>
  <c r="I69" i="2"/>
  <c r="I49" i="2"/>
  <c r="I58" i="2" s="1"/>
  <c r="I63" i="2" s="1"/>
  <c r="I91" i="38"/>
  <c r="G4" i="38"/>
  <c r="G8" i="38" s="1"/>
  <c r="F48" i="38"/>
  <c r="I48" i="38"/>
  <c r="F90" i="38"/>
  <c r="G155" i="5"/>
  <c r="G135" i="5"/>
  <c r="G144" i="5" s="1"/>
  <c r="G149" i="5" s="1"/>
  <c r="H69" i="6"/>
  <c r="H49" i="6"/>
  <c r="H58" i="6" s="1"/>
  <c r="H63" i="6" s="1"/>
  <c r="E155" i="2"/>
  <c r="E135" i="2"/>
  <c r="E144" i="2" s="1"/>
  <c r="F49" i="6"/>
  <c r="F58" i="6" s="1"/>
  <c r="F63" i="6" s="1"/>
  <c r="F69" i="6"/>
  <c r="H155" i="4"/>
  <c r="H135" i="4"/>
  <c r="H144" i="4" s="1"/>
  <c r="H149" i="4" s="1"/>
  <c r="F112" i="6"/>
  <c r="F92" i="6"/>
  <c r="F101" i="6" s="1"/>
  <c r="F106" i="6" s="1"/>
  <c r="G26" i="2"/>
  <c r="G6" i="2"/>
  <c r="G15" i="2" s="1"/>
  <c r="G20" i="2" s="1"/>
  <c r="H155" i="20"/>
  <c r="H135" i="20"/>
  <c r="H144" i="20" s="1"/>
  <c r="H149" i="20" s="1"/>
  <c r="H112" i="5"/>
  <c r="H92" i="5"/>
  <c r="H101" i="5" s="1"/>
  <c r="H106" i="5" s="1"/>
  <c r="G112" i="20"/>
  <c r="G92" i="20"/>
  <c r="G101" i="20" s="1"/>
  <c r="G106" i="20" s="1"/>
  <c r="F155" i="2"/>
  <c r="F135" i="2"/>
  <c r="F144" i="2" s="1"/>
  <c r="F149" i="2" s="1"/>
  <c r="I69" i="5"/>
  <c r="I49" i="5"/>
  <c r="I58" i="5" s="1"/>
  <c r="I63" i="5" s="1"/>
  <c r="G134" i="38"/>
  <c r="E47" i="38"/>
  <c r="E51" i="38" s="1"/>
  <c r="E90" i="38"/>
  <c r="G47" i="38"/>
  <c r="G51" i="38" s="1"/>
  <c r="G58" i="38" s="1"/>
  <c r="G63" i="38" s="1"/>
  <c r="G90" i="38"/>
  <c r="E49" i="20"/>
  <c r="E58" i="20" s="1"/>
  <c r="E92" i="2"/>
  <c r="E101" i="2" s="1"/>
  <c r="F92" i="5"/>
  <c r="F101" i="5" s="1"/>
  <c r="F106" i="5" s="1"/>
  <c r="F112" i="5"/>
  <c r="G6" i="6"/>
  <c r="G15" i="6" s="1"/>
  <c r="G20" i="6" s="1"/>
  <c r="G26" i="6"/>
  <c r="I155" i="6"/>
  <c r="I135" i="6"/>
  <c r="I144" i="6" s="1"/>
  <c r="I149" i="6" s="1"/>
  <c r="G112" i="4"/>
  <c r="G92" i="4"/>
  <c r="G101" i="4" s="1"/>
  <c r="G106" i="4" s="1"/>
  <c r="F135" i="4"/>
  <c r="F144" i="4" s="1"/>
  <c r="F149" i="4" s="1"/>
  <c r="F155" i="4"/>
  <c r="F155" i="5"/>
  <c r="F135" i="5"/>
  <c r="F144" i="5" s="1"/>
  <c r="F149" i="5" s="1"/>
  <c r="G49" i="20"/>
  <c r="G58" i="20" s="1"/>
  <c r="G63" i="20" s="1"/>
  <c r="G69" i="20"/>
  <c r="F26" i="20"/>
  <c r="F6" i="20"/>
  <c r="F15" i="20" s="1"/>
  <c r="F20" i="20" s="1"/>
  <c r="I135" i="5"/>
  <c r="I144" i="5" s="1"/>
  <c r="I149" i="5" s="1"/>
  <c r="I155" i="5"/>
  <c r="I47" i="38"/>
  <c r="I51" i="38" s="1"/>
  <c r="I58" i="38" s="1"/>
  <c r="I63" i="38" s="1"/>
  <c r="I133" i="38"/>
  <c r="I137" i="38" s="1"/>
  <c r="I5" i="38"/>
  <c r="H90" i="38"/>
  <c r="H48" i="38"/>
  <c r="G135" i="2"/>
  <c r="G144" i="2" s="1"/>
  <c r="G149" i="2" s="1"/>
  <c r="G155" i="2"/>
  <c r="H92" i="6"/>
  <c r="H101" i="6" s="1"/>
  <c r="H106" i="6" s="1"/>
  <c r="H112" i="6"/>
  <c r="F49" i="4"/>
  <c r="F58" i="4" s="1"/>
  <c r="F63" i="4" s="1"/>
  <c r="F69" i="4"/>
  <c r="I112" i="20"/>
  <c r="I92" i="20"/>
  <c r="I101" i="20" s="1"/>
  <c r="I106" i="20" s="1"/>
  <c r="E112" i="4"/>
  <c r="E92" i="4"/>
  <c r="E101" i="4" s="1"/>
  <c r="H155" i="5"/>
  <c r="H135" i="5"/>
  <c r="H144" i="5" s="1"/>
  <c r="H149" i="5" s="1"/>
  <c r="F69" i="5"/>
  <c r="F49" i="5"/>
  <c r="F58" i="5" s="1"/>
  <c r="F63" i="5" s="1"/>
  <c r="E26" i="2"/>
  <c r="E6" i="2"/>
  <c r="E15" i="2" s="1"/>
  <c r="F135" i="20"/>
  <c r="F144" i="20" s="1"/>
  <c r="F149" i="20" s="1"/>
  <c r="F155" i="20"/>
  <c r="F69" i="20"/>
  <c r="F49" i="20"/>
  <c r="F58" i="20" s="1"/>
  <c r="F63" i="20" s="1"/>
  <c r="F133" i="38"/>
  <c r="F137" i="38" s="1"/>
  <c r="G5" i="38"/>
  <c r="G48" i="38"/>
  <c r="F91" i="38"/>
  <c r="E134" i="38"/>
  <c r="I6" i="20"/>
  <c r="I15" i="20" s="1"/>
  <c r="I20" i="20" s="1"/>
  <c r="G135" i="20"/>
  <c r="G144" i="20" s="1"/>
  <c r="G149" i="20" s="1"/>
  <c r="I69" i="6"/>
  <c r="I49" i="6"/>
  <c r="I58" i="6" s="1"/>
  <c r="I63" i="6" s="1"/>
  <c r="F112" i="2"/>
  <c r="F92" i="2"/>
  <c r="F101" i="2" s="1"/>
  <c r="F106" i="2" s="1"/>
  <c r="G49" i="6"/>
  <c r="G58" i="6" s="1"/>
  <c r="G63" i="6" s="1"/>
  <c r="G69" i="6"/>
  <c r="I135" i="4"/>
  <c r="I144" i="4" s="1"/>
  <c r="I149" i="4" s="1"/>
  <c r="I155" i="4"/>
  <c r="I6" i="5"/>
  <c r="I15" i="5" s="1"/>
  <c r="I20" i="5" s="1"/>
  <c r="I26" i="5"/>
  <c r="E26" i="4"/>
  <c r="E6" i="4"/>
  <c r="E15" i="4" s="1"/>
  <c r="H49" i="20"/>
  <c r="H58" i="20" s="1"/>
  <c r="H63" i="20" s="1"/>
  <c r="H69" i="20"/>
  <c r="E155" i="4"/>
  <c r="E135" i="4"/>
  <c r="E144" i="4" s="1"/>
  <c r="G49" i="5"/>
  <c r="G58" i="5" s="1"/>
  <c r="G63" i="5" s="1"/>
  <c r="G69" i="5"/>
  <c r="H155" i="2"/>
  <c r="H135" i="2"/>
  <c r="H144" i="2" s="1"/>
  <c r="H149" i="2" s="1"/>
  <c r="F69" i="2"/>
  <c r="F49" i="2"/>
  <c r="F58" i="2" s="1"/>
  <c r="F63" i="2" s="1"/>
  <c r="F4" i="38"/>
  <c r="F8" i="38" s="1"/>
  <c r="E48" i="38"/>
  <c r="E91" i="38"/>
  <c r="F134" i="38"/>
  <c r="E133" i="20"/>
  <c r="E90" i="20"/>
  <c r="E94" i="20" s="1"/>
  <c r="E91" i="20"/>
  <c r="E5" i="20"/>
  <c r="E4" i="20"/>
  <c r="E8" i="20" s="1"/>
  <c r="E133" i="6"/>
  <c r="E137" i="6" s="1"/>
  <c r="E4" i="6"/>
  <c r="E8" i="6" s="1"/>
  <c r="E5" i="6"/>
  <c r="E48" i="6"/>
  <c r="E91" i="6"/>
  <c r="E90" i="6"/>
  <c r="E94" i="6" s="1"/>
  <c r="E134" i="6"/>
  <c r="E134" i="5"/>
  <c r="E4" i="5"/>
  <c r="E8" i="5" s="1"/>
  <c r="E91" i="5"/>
  <c r="E133" i="5"/>
  <c r="E137" i="5" s="1"/>
  <c r="E48" i="5"/>
  <c r="E90" i="5"/>
  <c r="E94" i="5" s="1"/>
  <c r="E5" i="5"/>
  <c r="E47" i="4"/>
  <c r="E51" i="4" s="1"/>
  <c r="E58" i="4" s="1"/>
  <c r="E21" i="38" l="1"/>
  <c r="E135" i="38"/>
  <c r="E144" i="38" s="1"/>
  <c r="E155" i="38"/>
  <c r="H94" i="38"/>
  <c r="H101" i="38" s="1"/>
  <c r="H106" i="38" s="1"/>
  <c r="H6" i="38"/>
  <c r="H15" i="38" s="1"/>
  <c r="H20" i="38" s="1"/>
  <c r="H26" i="38"/>
  <c r="E63" i="4"/>
  <c r="E66" i="4" s="1"/>
  <c r="E70" i="4" s="1"/>
  <c r="E92" i="6"/>
  <c r="E101" i="6" s="1"/>
  <c r="E112" i="6"/>
  <c r="E112" i="20"/>
  <c r="E92" i="20"/>
  <c r="E101" i="20" s="1"/>
  <c r="E20" i="4"/>
  <c r="E23" i="4" s="1"/>
  <c r="E27" i="4" s="1"/>
  <c r="F92" i="38"/>
  <c r="F112" i="38"/>
  <c r="E106" i="2"/>
  <c r="E109" i="2" s="1"/>
  <c r="E113" i="2" s="1"/>
  <c r="E112" i="38"/>
  <c r="E92" i="38"/>
  <c r="I26" i="38"/>
  <c r="I6" i="38"/>
  <c r="I15" i="38" s="1"/>
  <c r="I20" i="38" s="1"/>
  <c r="E63" i="20"/>
  <c r="E66" i="20" s="1"/>
  <c r="E70" i="20" s="1"/>
  <c r="F69" i="38"/>
  <c r="F49" i="38"/>
  <c r="E22" i="38"/>
  <c r="E30" i="38" s="1"/>
  <c r="F12" i="38"/>
  <c r="E49" i="5"/>
  <c r="E58" i="5" s="1"/>
  <c r="E69" i="5"/>
  <c r="E135" i="5"/>
  <c r="E144" i="5" s="1"/>
  <c r="E155" i="5"/>
  <c r="E69" i="6"/>
  <c r="E49" i="6"/>
  <c r="E58" i="6" s="1"/>
  <c r="E69" i="38"/>
  <c r="E49" i="38"/>
  <c r="E58" i="38" s="1"/>
  <c r="E106" i="4"/>
  <c r="E109" i="4" s="1"/>
  <c r="E113" i="4" s="1"/>
  <c r="G94" i="38"/>
  <c r="G155" i="38"/>
  <c r="G135" i="38"/>
  <c r="G144" i="38" s="1"/>
  <c r="G149" i="38" s="1"/>
  <c r="H155" i="38"/>
  <c r="H135" i="38"/>
  <c r="H144" i="38" s="1"/>
  <c r="H149" i="38" s="1"/>
  <c r="F26" i="38"/>
  <c r="F6" i="38"/>
  <c r="F15" i="38" s="1"/>
  <c r="F20" i="38" s="1"/>
  <c r="G49" i="38"/>
  <c r="G69" i="38"/>
  <c r="E135" i="6"/>
  <c r="E144" i="6" s="1"/>
  <c r="E155" i="6"/>
  <c r="E26" i="6"/>
  <c r="E6" i="6"/>
  <c r="E15" i="6" s="1"/>
  <c r="E137" i="20"/>
  <c r="E144" i="20" s="1"/>
  <c r="E135" i="20"/>
  <c r="E149" i="4"/>
  <c r="E152" i="4" s="1"/>
  <c r="E156" i="4" s="1"/>
  <c r="G26" i="38"/>
  <c r="G6" i="38"/>
  <c r="G15" i="38" s="1"/>
  <c r="G20" i="38" s="1"/>
  <c r="E20" i="2"/>
  <c r="E23" i="2" s="1"/>
  <c r="E27" i="2" s="1"/>
  <c r="H49" i="38"/>
  <c r="H69" i="38"/>
  <c r="F94" i="38"/>
  <c r="F101" i="38" s="1"/>
  <c r="F106" i="38" s="1"/>
  <c r="I112" i="38"/>
  <c r="I92" i="38"/>
  <c r="E6" i="38"/>
  <c r="E26" i="38"/>
  <c r="I135" i="38"/>
  <c r="I144" i="38" s="1"/>
  <c r="I149" i="38" s="1"/>
  <c r="I155" i="38"/>
  <c r="H112" i="38"/>
  <c r="H92" i="38"/>
  <c r="I94" i="38"/>
  <c r="I101" i="38" s="1"/>
  <c r="I106" i="38" s="1"/>
  <c r="E63" i="2"/>
  <c r="E66" i="2" s="1"/>
  <c r="E70" i="2" s="1"/>
  <c r="E49" i="4"/>
  <c r="E6" i="5"/>
  <c r="E15" i="5" s="1"/>
  <c r="E26" i="5"/>
  <c r="E112" i="5"/>
  <c r="E92" i="5"/>
  <c r="E101" i="5" s="1"/>
  <c r="E6" i="20"/>
  <c r="E15" i="20" s="1"/>
  <c r="E26" i="20"/>
  <c r="F155" i="38"/>
  <c r="F135" i="38"/>
  <c r="F144" i="38" s="1"/>
  <c r="F149" i="38" s="1"/>
  <c r="E94" i="38"/>
  <c r="E101" i="38" s="1"/>
  <c r="E149" i="2"/>
  <c r="E152" i="2" s="1"/>
  <c r="E156" i="2" s="1"/>
  <c r="I49" i="38"/>
  <c r="I69" i="38"/>
  <c r="G112" i="38"/>
  <c r="G92" i="38"/>
  <c r="G101" i="38" l="1"/>
  <c r="G106" i="38" s="1"/>
  <c r="E107" i="2"/>
  <c r="E108" i="2" s="1"/>
  <c r="E116" i="2" s="1"/>
  <c r="E117" i="2" s="1"/>
  <c r="E119" i="2" s="1"/>
  <c r="E121" i="2" s="1"/>
  <c r="E122" i="2" s="1"/>
  <c r="E127" i="2" s="1"/>
  <c r="E129" i="2" s="1"/>
  <c r="E64" i="20"/>
  <c r="E65" i="20" s="1"/>
  <c r="E73" i="20" s="1"/>
  <c r="E74" i="20" s="1"/>
  <c r="E76" i="20" s="1"/>
  <c r="E78" i="20" s="1"/>
  <c r="E79" i="20" s="1"/>
  <c r="E84" i="20" s="1"/>
  <c r="E86" i="20" s="1"/>
  <c r="E64" i="2"/>
  <c r="F55" i="2" s="1"/>
  <c r="E64" i="4"/>
  <c r="F55" i="4" s="1"/>
  <c r="E150" i="2"/>
  <c r="F141" i="2" s="1"/>
  <c r="E31" i="38"/>
  <c r="E33" i="38" s="1"/>
  <c r="E35" i="38" s="1"/>
  <c r="E36" i="38" s="1"/>
  <c r="E41" i="38" s="1"/>
  <c r="E43" i="38" s="1"/>
  <c r="E21" i="2"/>
  <c r="E22" i="2" s="1"/>
  <c r="E30" i="2" s="1"/>
  <c r="E31" i="2" s="1"/>
  <c r="E33" i="2" s="1"/>
  <c r="E35" i="2" s="1"/>
  <c r="E36" i="2" s="1"/>
  <c r="E41" i="2" s="1"/>
  <c r="E43" i="2" s="1"/>
  <c r="E106" i="38"/>
  <c r="E109" i="38" s="1"/>
  <c r="E113" i="38" s="1"/>
  <c r="E20" i="20"/>
  <c r="E23" i="20" s="1"/>
  <c r="E27" i="20" s="1"/>
  <c r="E107" i="4"/>
  <c r="E106" i="5"/>
  <c r="E109" i="5" s="1"/>
  <c r="E113" i="5" s="1"/>
  <c r="E149" i="20"/>
  <c r="E152" i="20" s="1"/>
  <c r="E156" i="20" s="1"/>
  <c r="E149" i="5"/>
  <c r="E152" i="5" s="1"/>
  <c r="E156" i="5" s="1"/>
  <c r="E106" i="6"/>
  <c r="E109" i="6" s="1"/>
  <c r="E113" i="6" s="1"/>
  <c r="F12" i="2"/>
  <c r="E20" i="6"/>
  <c r="E23" i="6" s="1"/>
  <c r="E27" i="6" s="1"/>
  <c r="E63" i="5"/>
  <c r="E66" i="5" s="1"/>
  <c r="E70" i="5" s="1"/>
  <c r="E20" i="5"/>
  <c r="E23" i="5" s="1"/>
  <c r="E27" i="5" s="1"/>
  <c r="E63" i="38"/>
  <c r="E66" i="38" s="1"/>
  <c r="E70" i="38" s="1"/>
  <c r="F14" i="38"/>
  <c r="F19" i="38" s="1"/>
  <c r="F23" i="38" s="1"/>
  <c r="F27" i="38" s="1"/>
  <c r="E21" i="4"/>
  <c r="E149" i="38"/>
  <c r="E152" i="38" s="1"/>
  <c r="E156" i="38" s="1"/>
  <c r="E149" i="6"/>
  <c r="E152" i="6" s="1"/>
  <c r="E156" i="6" s="1"/>
  <c r="E150" i="4"/>
  <c r="E63" i="6"/>
  <c r="E66" i="6" s="1"/>
  <c r="E70" i="6" s="1"/>
  <c r="E106" i="20"/>
  <c r="E109" i="20" s="1"/>
  <c r="E113" i="20" s="1"/>
  <c r="F98" i="2" l="1"/>
  <c r="E65" i="2"/>
  <c r="E73" i="2" s="1"/>
  <c r="E74" i="2" s="1"/>
  <c r="E76" i="2" s="1"/>
  <c r="E78" i="2" s="1"/>
  <c r="E79" i="2" s="1"/>
  <c r="E84" i="2" s="1"/>
  <c r="E86" i="2" s="1"/>
  <c r="J15" i="3" s="1"/>
  <c r="J19" i="3" s="1"/>
  <c r="K11" i="10" s="1"/>
  <c r="K11" i="41" s="1"/>
  <c r="F55" i="20"/>
  <c r="E107" i="5"/>
  <c r="E107" i="38"/>
  <c r="F98" i="38" s="1"/>
  <c r="E151" i="2"/>
  <c r="E159" i="2" s="1"/>
  <c r="E160" i="2" s="1"/>
  <c r="E162" i="2" s="1"/>
  <c r="E164" i="2" s="1"/>
  <c r="E165" i="2" s="1"/>
  <c r="E170" i="2" s="1"/>
  <c r="E172" i="2" s="1"/>
  <c r="J16" i="3" s="1"/>
  <c r="E21" i="20"/>
  <c r="F12" i="20" s="1"/>
  <c r="E65" i="4"/>
  <c r="E73" i="4" s="1"/>
  <c r="E74" i="4" s="1"/>
  <c r="E76" i="4" s="1"/>
  <c r="E78" i="4" s="1"/>
  <c r="E79" i="4" s="1"/>
  <c r="E84" i="4" s="1"/>
  <c r="E86" i="4" s="1"/>
  <c r="E150" i="5"/>
  <c r="F141" i="5" s="1"/>
  <c r="E150" i="38"/>
  <c r="F141" i="38" s="1"/>
  <c r="F21" i="38"/>
  <c r="G12" i="38" s="1"/>
  <c r="E21" i="6"/>
  <c r="E22" i="6" s="1"/>
  <c r="E30" i="6" s="1"/>
  <c r="E31" i="6" s="1"/>
  <c r="E33" i="6" s="1"/>
  <c r="E35" i="6" s="1"/>
  <c r="E36" i="6" s="1"/>
  <c r="E41" i="6" s="1"/>
  <c r="E43" i="6" s="1"/>
  <c r="F141" i="4"/>
  <c r="E151" i="4"/>
  <c r="E159" i="4" s="1"/>
  <c r="E160" i="4" s="1"/>
  <c r="E162" i="4" s="1"/>
  <c r="E164" i="4" s="1"/>
  <c r="E165" i="4" s="1"/>
  <c r="E170" i="4" s="1"/>
  <c r="E172" i="4" s="1"/>
  <c r="E107" i="6"/>
  <c r="E150" i="20"/>
  <c r="E150" i="6"/>
  <c r="F57" i="20"/>
  <c r="F62" i="20" s="1"/>
  <c r="F66" i="20" s="1"/>
  <c r="F70" i="20" s="1"/>
  <c r="F57" i="4"/>
  <c r="F62" i="4" s="1"/>
  <c r="F66" i="4" s="1"/>
  <c r="F70" i="4" s="1"/>
  <c r="F100" i="2"/>
  <c r="F105" i="2" s="1"/>
  <c r="F109" i="2" s="1"/>
  <c r="F113" i="2" s="1"/>
  <c r="E108" i="38"/>
  <c r="E116" i="38" s="1"/>
  <c r="E117" i="38" s="1"/>
  <c r="E119" i="38" s="1"/>
  <c r="E121" i="38" s="1"/>
  <c r="E122" i="38" s="1"/>
  <c r="E127" i="38" s="1"/>
  <c r="E129" i="38" s="1"/>
  <c r="E97" i="38"/>
  <c r="E107" i="20"/>
  <c r="F143" i="2"/>
  <c r="F148" i="2" s="1"/>
  <c r="F152" i="2" s="1"/>
  <c r="F156" i="2" s="1"/>
  <c r="E64" i="38"/>
  <c r="E64" i="5"/>
  <c r="F14" i="2"/>
  <c r="F19" i="2" s="1"/>
  <c r="F23" i="2" s="1"/>
  <c r="F27" i="2" s="1"/>
  <c r="F98" i="5"/>
  <c r="E108" i="5"/>
  <c r="E116" i="5" s="1"/>
  <c r="E117" i="5" s="1"/>
  <c r="E119" i="5" s="1"/>
  <c r="E121" i="5" s="1"/>
  <c r="E122" i="5" s="1"/>
  <c r="E127" i="5" s="1"/>
  <c r="E129" i="5" s="1"/>
  <c r="E108" i="4"/>
  <c r="E116" i="4" s="1"/>
  <c r="E117" i="4" s="1"/>
  <c r="E119" i="4" s="1"/>
  <c r="E121" i="4" s="1"/>
  <c r="E122" i="4" s="1"/>
  <c r="E127" i="4" s="1"/>
  <c r="E129" i="4" s="1"/>
  <c r="F98" i="4"/>
  <c r="E64" i="6"/>
  <c r="E21" i="5"/>
  <c r="F57" i="2"/>
  <c r="F62" i="2" s="1"/>
  <c r="F66" i="2" s="1"/>
  <c r="F70" i="2" s="1"/>
  <c r="F12" i="4"/>
  <c r="E22" i="4"/>
  <c r="E30" i="4" s="1"/>
  <c r="E31" i="4" s="1"/>
  <c r="E33" i="4" s="1"/>
  <c r="E35" i="4" s="1"/>
  <c r="E36" i="4" s="1"/>
  <c r="E41" i="4" s="1"/>
  <c r="E43" i="4" s="1"/>
  <c r="F22" i="38" l="1"/>
  <c r="F30" i="38" s="1"/>
  <c r="F31" i="38" s="1"/>
  <c r="F33" i="38" s="1"/>
  <c r="F35" i="38" s="1"/>
  <c r="F36" i="38" s="1"/>
  <c r="F41" i="38" s="1"/>
  <c r="F43" i="38" s="1"/>
  <c r="E151" i="38"/>
  <c r="E159" i="38" s="1"/>
  <c r="E160" i="38" s="1"/>
  <c r="E162" i="38" s="1"/>
  <c r="E164" i="38" s="1"/>
  <c r="E165" i="38" s="1"/>
  <c r="E170" i="38" s="1"/>
  <c r="E172" i="38" s="1"/>
  <c r="E151" i="5"/>
  <c r="E159" i="5" s="1"/>
  <c r="E160" i="5" s="1"/>
  <c r="E162" i="5" s="1"/>
  <c r="E164" i="5" s="1"/>
  <c r="E165" i="5" s="1"/>
  <c r="E170" i="5" s="1"/>
  <c r="E172" i="5" s="1"/>
  <c r="J36" i="3" s="1"/>
  <c r="J40" i="3" s="1"/>
  <c r="K25" i="10" s="1"/>
  <c r="K25" i="41" s="1"/>
  <c r="E22" i="20"/>
  <c r="E30" i="20" s="1"/>
  <c r="E31" i="20" s="1"/>
  <c r="E33" i="20" s="1"/>
  <c r="E35" i="20" s="1"/>
  <c r="E36" i="20" s="1"/>
  <c r="E41" i="20" s="1"/>
  <c r="E43" i="20" s="1"/>
  <c r="J55" i="3" s="1"/>
  <c r="J59" i="3" s="1"/>
  <c r="K15" i="10" s="1"/>
  <c r="K15" i="41" s="1"/>
  <c r="J25" i="3"/>
  <c r="J29" i="3" s="1"/>
  <c r="K12" i="10" s="1"/>
  <c r="K12" i="41" s="1"/>
  <c r="F12" i="6"/>
  <c r="F14" i="6" s="1"/>
  <c r="F19" i="6" s="1"/>
  <c r="F23" i="6" s="1"/>
  <c r="F27" i="6" s="1"/>
  <c r="F21" i="2"/>
  <c r="F22" i="2" s="1"/>
  <c r="F30" i="2" s="1"/>
  <c r="F31" i="2" s="1"/>
  <c r="F33" i="2" s="1"/>
  <c r="F35" i="2" s="1"/>
  <c r="F36" i="2" s="1"/>
  <c r="F41" i="2" s="1"/>
  <c r="F43" i="2" s="1"/>
  <c r="F64" i="20"/>
  <c r="G55" i="20" s="1"/>
  <c r="F64" i="2"/>
  <c r="G55" i="2" s="1"/>
  <c r="J6" i="3"/>
  <c r="J10" i="3" s="1"/>
  <c r="K22" i="10" s="1"/>
  <c r="K22" i="41" s="1"/>
  <c r="F107" i="2"/>
  <c r="G98" i="2" s="1"/>
  <c r="F150" i="2"/>
  <c r="G141" i="2" s="1"/>
  <c r="E65" i="6"/>
  <c r="E73" i="6" s="1"/>
  <c r="E74" i="6" s="1"/>
  <c r="E76" i="6" s="1"/>
  <c r="E78" i="6" s="1"/>
  <c r="E79" i="6" s="1"/>
  <c r="E84" i="6" s="1"/>
  <c r="E86" i="6" s="1"/>
  <c r="J45" i="3" s="1"/>
  <c r="J49" i="3" s="1"/>
  <c r="K14" i="10" s="1"/>
  <c r="K14" i="41" s="1"/>
  <c r="F55" i="6"/>
  <c r="E108" i="6"/>
  <c r="E116" i="6" s="1"/>
  <c r="E117" i="6" s="1"/>
  <c r="E119" i="6" s="1"/>
  <c r="E121" i="6" s="1"/>
  <c r="E122" i="6" s="1"/>
  <c r="E127" i="6" s="1"/>
  <c r="E129" i="6" s="1"/>
  <c r="F98" i="6"/>
  <c r="F143" i="5"/>
  <c r="F148" i="5" s="1"/>
  <c r="F152" i="5" s="1"/>
  <c r="F156" i="5" s="1"/>
  <c r="F100" i="38"/>
  <c r="F105" i="38" s="1"/>
  <c r="F109" i="38" s="1"/>
  <c r="F113" i="38" s="1"/>
  <c r="E151" i="6"/>
  <c r="E159" i="6" s="1"/>
  <c r="E160" i="6" s="1"/>
  <c r="E162" i="6" s="1"/>
  <c r="E164" i="6" s="1"/>
  <c r="E165" i="6" s="1"/>
  <c r="E170" i="6" s="1"/>
  <c r="E172" i="6" s="1"/>
  <c r="F141" i="6"/>
  <c r="F100" i="4"/>
  <c r="F105" i="4" s="1"/>
  <c r="F109" i="4" s="1"/>
  <c r="F113" i="4" s="1"/>
  <c r="E65" i="5"/>
  <c r="E73" i="5" s="1"/>
  <c r="E74" i="5" s="1"/>
  <c r="E76" i="5" s="1"/>
  <c r="E78" i="5" s="1"/>
  <c r="E79" i="5" s="1"/>
  <c r="E84" i="5" s="1"/>
  <c r="E86" i="5" s="1"/>
  <c r="F55" i="5"/>
  <c r="F143" i="38"/>
  <c r="F148" i="38" s="1"/>
  <c r="F152" i="38" s="1"/>
  <c r="F156" i="38" s="1"/>
  <c r="F55" i="38"/>
  <c r="E65" i="38"/>
  <c r="E73" i="38" s="1"/>
  <c r="E74" i="38" s="1"/>
  <c r="E76" i="38" s="1"/>
  <c r="E78" i="38" s="1"/>
  <c r="E79" i="38" s="1"/>
  <c r="E84" i="38" s="1"/>
  <c r="E86" i="38" s="1"/>
  <c r="J5" i="3" s="1"/>
  <c r="J9" i="3" s="1"/>
  <c r="K10" i="10" s="1"/>
  <c r="K10" i="41" s="1"/>
  <c r="F14" i="20"/>
  <c r="F19" i="20" s="1"/>
  <c r="F23" i="20" s="1"/>
  <c r="F27" i="20" s="1"/>
  <c r="E22" i="5"/>
  <c r="E30" i="5" s="1"/>
  <c r="E31" i="5" s="1"/>
  <c r="E33" i="5" s="1"/>
  <c r="E35" i="5" s="1"/>
  <c r="E36" i="5" s="1"/>
  <c r="E41" i="5" s="1"/>
  <c r="E43" i="5" s="1"/>
  <c r="F12" i="5"/>
  <c r="F100" i="5"/>
  <c r="F105" i="5" s="1"/>
  <c r="F109" i="5" s="1"/>
  <c r="F113" i="5" s="1"/>
  <c r="G14" i="38"/>
  <c r="G19" i="38" s="1"/>
  <c r="G23" i="38" s="1"/>
  <c r="G27" i="38" s="1"/>
  <c r="J26" i="3"/>
  <c r="F14" i="4"/>
  <c r="F19" i="4" s="1"/>
  <c r="F23" i="4" s="1"/>
  <c r="F27" i="4" s="1"/>
  <c r="F98" i="20"/>
  <c r="E108" i="20"/>
  <c r="E116" i="20" s="1"/>
  <c r="E117" i="20" s="1"/>
  <c r="E119" i="20" s="1"/>
  <c r="E121" i="20" s="1"/>
  <c r="E122" i="20" s="1"/>
  <c r="E127" i="20" s="1"/>
  <c r="E129" i="20" s="1"/>
  <c r="F64" i="4"/>
  <c r="J20" i="3"/>
  <c r="K23" i="10" s="1"/>
  <c r="K23" i="41" s="1"/>
  <c r="J17" i="3"/>
  <c r="J21" i="3" s="1"/>
  <c r="K35" i="10" s="1"/>
  <c r="K35" i="41" s="1"/>
  <c r="F141" i="20"/>
  <c r="E151" i="20"/>
  <c r="E159" i="20" s="1"/>
  <c r="E160" i="20" s="1"/>
  <c r="E162" i="20" s="1"/>
  <c r="E164" i="20" s="1"/>
  <c r="E165" i="20" s="1"/>
  <c r="E170" i="20" s="1"/>
  <c r="E172" i="20" s="1"/>
  <c r="F143" i="4"/>
  <c r="F148" i="4" s="1"/>
  <c r="F152" i="4" s="1"/>
  <c r="F156" i="4" s="1"/>
  <c r="F108" i="2" l="1"/>
  <c r="F116" i="2" s="1"/>
  <c r="F117" i="2" s="1"/>
  <c r="F119" i="2" s="1"/>
  <c r="F121" i="2" s="1"/>
  <c r="F122" i="2" s="1"/>
  <c r="F127" i="2" s="1"/>
  <c r="F129" i="2" s="1"/>
  <c r="G12" i="2"/>
  <c r="J46" i="3"/>
  <c r="F65" i="2"/>
  <c r="F73" i="2" s="1"/>
  <c r="F74" i="2" s="1"/>
  <c r="F76" i="2" s="1"/>
  <c r="F78" i="2" s="1"/>
  <c r="F79" i="2" s="1"/>
  <c r="F84" i="2" s="1"/>
  <c r="F86" i="2" s="1"/>
  <c r="K15" i="3" s="1"/>
  <c r="K19" i="3" s="1"/>
  <c r="L11" i="10" s="1"/>
  <c r="L11" i="41" s="1"/>
  <c r="F65" i="20"/>
  <c r="F73" i="20" s="1"/>
  <c r="F74" i="20" s="1"/>
  <c r="F76" i="20" s="1"/>
  <c r="F78" i="20" s="1"/>
  <c r="F79" i="20" s="1"/>
  <c r="F84" i="20" s="1"/>
  <c r="F86" i="20" s="1"/>
  <c r="J35" i="3"/>
  <c r="J39" i="3" s="1"/>
  <c r="K13" i="10" s="1"/>
  <c r="K13" i="41" s="1"/>
  <c r="F151" i="2"/>
  <c r="F159" i="2" s="1"/>
  <c r="F160" i="2" s="1"/>
  <c r="F162" i="2" s="1"/>
  <c r="F164" i="2" s="1"/>
  <c r="F165" i="2" s="1"/>
  <c r="F170" i="2" s="1"/>
  <c r="F172" i="2" s="1"/>
  <c r="K16" i="3" s="1"/>
  <c r="K20" i="3" s="1"/>
  <c r="L23" i="10" s="1"/>
  <c r="L23" i="41" s="1"/>
  <c r="F21" i="4"/>
  <c r="G12" i="4" s="1"/>
  <c r="F21" i="20"/>
  <c r="G12" i="20" s="1"/>
  <c r="F150" i="38"/>
  <c r="G141" i="38" s="1"/>
  <c r="F21" i="6"/>
  <c r="F22" i="6" s="1"/>
  <c r="F30" i="6" s="1"/>
  <c r="F31" i="6" s="1"/>
  <c r="F33" i="6" s="1"/>
  <c r="F35" i="6" s="1"/>
  <c r="F36" i="6" s="1"/>
  <c r="F41" i="6" s="1"/>
  <c r="F43" i="6" s="1"/>
  <c r="F150" i="5"/>
  <c r="F151" i="5" s="1"/>
  <c r="F159" i="5" s="1"/>
  <c r="F160" i="5" s="1"/>
  <c r="F162" i="5" s="1"/>
  <c r="F164" i="5" s="1"/>
  <c r="F165" i="5" s="1"/>
  <c r="F170" i="5" s="1"/>
  <c r="F172" i="5" s="1"/>
  <c r="J56" i="3"/>
  <c r="F107" i="5"/>
  <c r="F107" i="4"/>
  <c r="F150" i="4"/>
  <c r="F100" i="20"/>
  <c r="F105" i="20" s="1"/>
  <c r="F109" i="20" s="1"/>
  <c r="F113" i="20" s="1"/>
  <c r="J30" i="3"/>
  <c r="K24" i="10" s="1"/>
  <c r="K24" i="41" s="1"/>
  <c r="J27" i="3"/>
  <c r="J31" i="3" s="1"/>
  <c r="K36" i="10" s="1"/>
  <c r="K36" i="41" s="1"/>
  <c r="F14" i="5"/>
  <c r="F19" i="5" s="1"/>
  <c r="F23" i="5" s="1"/>
  <c r="F27" i="5" s="1"/>
  <c r="F107" i="38"/>
  <c r="G14" i="2"/>
  <c r="G19" i="2" s="1"/>
  <c r="G23" i="2" s="1"/>
  <c r="G27" i="2" s="1"/>
  <c r="G57" i="20"/>
  <c r="G62" i="20" s="1"/>
  <c r="G66" i="20" s="1"/>
  <c r="G70" i="20" s="1"/>
  <c r="F143" i="20"/>
  <c r="F148" i="20" s="1"/>
  <c r="F152" i="20" s="1"/>
  <c r="F156" i="20" s="1"/>
  <c r="G21" i="38"/>
  <c r="F57" i="38"/>
  <c r="F62" i="38" s="1"/>
  <c r="F66" i="38" s="1"/>
  <c r="F70" i="38" s="1"/>
  <c r="G100" i="2"/>
  <c r="G105" i="2" s="1"/>
  <c r="G109" i="2" s="1"/>
  <c r="G113" i="2" s="1"/>
  <c r="G57" i="2"/>
  <c r="G62" i="2" s="1"/>
  <c r="G66" i="2" s="1"/>
  <c r="G70" i="2" s="1"/>
  <c r="J7" i="3"/>
  <c r="J11" i="3" s="1"/>
  <c r="K34" i="10" s="1"/>
  <c r="K34" i="41" s="1"/>
  <c r="F57" i="6"/>
  <c r="F62" i="6" s="1"/>
  <c r="F66" i="6" s="1"/>
  <c r="F70" i="6" s="1"/>
  <c r="G143" i="2"/>
  <c r="G148" i="2" s="1"/>
  <c r="G152" i="2" s="1"/>
  <c r="G156" i="2" s="1"/>
  <c r="F57" i="5"/>
  <c r="F62" i="5" s="1"/>
  <c r="F66" i="5" s="1"/>
  <c r="F70" i="5" s="1"/>
  <c r="F143" i="6"/>
  <c r="F148" i="6" s="1"/>
  <c r="F152" i="6" s="1"/>
  <c r="F156" i="6" s="1"/>
  <c r="F65" i="4"/>
  <c r="F73" i="4" s="1"/>
  <c r="F74" i="4" s="1"/>
  <c r="F76" i="4" s="1"/>
  <c r="F78" i="4" s="1"/>
  <c r="F79" i="4" s="1"/>
  <c r="F84" i="4" s="1"/>
  <c r="F86" i="4" s="1"/>
  <c r="G55" i="4"/>
  <c r="J50" i="3"/>
  <c r="K26" i="10" s="1"/>
  <c r="K26" i="41" s="1"/>
  <c r="J47" i="3"/>
  <c r="J51" i="3" s="1"/>
  <c r="K38" i="10" s="1"/>
  <c r="K38" i="41" s="1"/>
  <c r="F100" i="6"/>
  <c r="F105" i="6" s="1"/>
  <c r="F109" i="6" s="1"/>
  <c r="F113" i="6" s="1"/>
  <c r="J37" i="3" l="1"/>
  <c r="J41" i="3" s="1"/>
  <c r="K37" i="10" s="1"/>
  <c r="K37" i="41" s="1"/>
  <c r="F22" i="20"/>
  <c r="F30" i="20" s="1"/>
  <c r="F31" i="20" s="1"/>
  <c r="F33" i="20" s="1"/>
  <c r="F35" i="20" s="1"/>
  <c r="F36" i="20" s="1"/>
  <c r="F41" i="20" s="1"/>
  <c r="F43" i="20" s="1"/>
  <c r="K55" i="3" s="1"/>
  <c r="K59" i="3" s="1"/>
  <c r="L15" i="10" s="1"/>
  <c r="L15" i="41" s="1"/>
  <c r="F22" i="4"/>
  <c r="F30" i="4" s="1"/>
  <c r="F31" i="4" s="1"/>
  <c r="F33" i="4" s="1"/>
  <c r="F35" i="4" s="1"/>
  <c r="F36" i="4" s="1"/>
  <c r="F41" i="4" s="1"/>
  <c r="F43" i="4" s="1"/>
  <c r="G12" i="6"/>
  <c r="G14" i="6" s="1"/>
  <c r="G19" i="6" s="1"/>
  <c r="G23" i="6" s="1"/>
  <c r="G27" i="6" s="1"/>
  <c r="G141" i="5"/>
  <c r="G143" i="5" s="1"/>
  <c r="G148" i="5" s="1"/>
  <c r="G152" i="5" s="1"/>
  <c r="G156" i="5" s="1"/>
  <c r="F107" i="20"/>
  <c r="F108" i="20" s="1"/>
  <c r="F116" i="20" s="1"/>
  <c r="F117" i="20" s="1"/>
  <c r="F119" i="20" s="1"/>
  <c r="F121" i="20" s="1"/>
  <c r="F122" i="20" s="1"/>
  <c r="F127" i="20" s="1"/>
  <c r="F129" i="20" s="1"/>
  <c r="G64" i="2"/>
  <c r="H55" i="2" s="1"/>
  <c r="F151" i="38"/>
  <c r="F159" i="38" s="1"/>
  <c r="F160" i="38" s="1"/>
  <c r="F162" i="38" s="1"/>
  <c r="F164" i="38" s="1"/>
  <c r="F165" i="38" s="1"/>
  <c r="F170" i="38" s="1"/>
  <c r="F172" i="38" s="1"/>
  <c r="F150" i="6"/>
  <c r="G141" i="6" s="1"/>
  <c r="K17" i="3"/>
  <c r="K21" i="3" s="1"/>
  <c r="L35" i="10" s="1"/>
  <c r="L35" i="41" s="1"/>
  <c r="G21" i="2"/>
  <c r="G22" i="2" s="1"/>
  <c r="G30" i="2" s="1"/>
  <c r="G31" i="2" s="1"/>
  <c r="G33" i="2" s="1"/>
  <c r="G35" i="2" s="1"/>
  <c r="G36" i="2" s="1"/>
  <c r="G41" i="2" s="1"/>
  <c r="G43" i="2" s="1"/>
  <c r="F150" i="20"/>
  <c r="F151" i="20" s="1"/>
  <c r="F159" i="20" s="1"/>
  <c r="F160" i="20" s="1"/>
  <c r="F162" i="20" s="1"/>
  <c r="F164" i="20" s="1"/>
  <c r="F165" i="20" s="1"/>
  <c r="F170" i="20" s="1"/>
  <c r="F172" i="20" s="1"/>
  <c r="G143" i="38"/>
  <c r="G148" i="38" s="1"/>
  <c r="G152" i="38" s="1"/>
  <c r="G156" i="38" s="1"/>
  <c r="G57" i="4"/>
  <c r="G62" i="4" s="1"/>
  <c r="G66" i="4" s="1"/>
  <c r="G70" i="4" s="1"/>
  <c r="G64" i="20"/>
  <c r="H12" i="38"/>
  <c r="G22" i="38"/>
  <c r="G30" i="38" s="1"/>
  <c r="G31" i="38" s="1"/>
  <c r="G33" i="38" s="1"/>
  <c r="G35" i="38" s="1"/>
  <c r="G36" i="38" s="1"/>
  <c r="G41" i="38" s="1"/>
  <c r="G43" i="38" s="1"/>
  <c r="G98" i="4"/>
  <c r="F108" i="4"/>
  <c r="F116" i="4" s="1"/>
  <c r="F117" i="4" s="1"/>
  <c r="F119" i="4" s="1"/>
  <c r="F121" i="4" s="1"/>
  <c r="F122" i="4" s="1"/>
  <c r="F127" i="4" s="1"/>
  <c r="F129" i="4" s="1"/>
  <c r="F64" i="6"/>
  <c r="G107" i="2"/>
  <c r="G141" i="4"/>
  <c r="F151" i="4"/>
  <c r="F159" i="4" s="1"/>
  <c r="F160" i="4" s="1"/>
  <c r="F162" i="4" s="1"/>
  <c r="F164" i="4" s="1"/>
  <c r="F165" i="4" s="1"/>
  <c r="F170" i="4" s="1"/>
  <c r="F172" i="4" s="1"/>
  <c r="F108" i="5"/>
  <c r="F116" i="5" s="1"/>
  <c r="F117" i="5" s="1"/>
  <c r="F119" i="5" s="1"/>
  <c r="F121" i="5" s="1"/>
  <c r="F122" i="5" s="1"/>
  <c r="F127" i="5" s="1"/>
  <c r="F129" i="5" s="1"/>
  <c r="K36" i="3" s="1"/>
  <c r="G98" i="5"/>
  <c r="G150" i="2"/>
  <c r="G98" i="38"/>
  <c r="F108" i="38"/>
  <c r="F116" i="38" s="1"/>
  <c r="F117" i="38" s="1"/>
  <c r="F119" i="38" s="1"/>
  <c r="F121" i="38" s="1"/>
  <c r="F122" i="38" s="1"/>
  <c r="F127" i="38" s="1"/>
  <c r="F129" i="38" s="1"/>
  <c r="F97" i="38"/>
  <c r="J60" i="3"/>
  <c r="K27" i="10" s="1"/>
  <c r="K27" i="41" s="1"/>
  <c r="J57" i="3"/>
  <c r="J61" i="3" s="1"/>
  <c r="K39" i="10" s="1"/>
  <c r="K39" i="41" s="1"/>
  <c r="F64" i="38"/>
  <c r="F21" i="5"/>
  <c r="G14" i="20"/>
  <c r="G19" i="20" s="1"/>
  <c r="G23" i="20" s="1"/>
  <c r="G27" i="20" s="1"/>
  <c r="K25" i="3"/>
  <c r="K29" i="3" s="1"/>
  <c r="L12" i="10" s="1"/>
  <c r="L12" i="41" s="1"/>
  <c r="F107" i="6"/>
  <c r="G14" i="4"/>
  <c r="G19" i="4" s="1"/>
  <c r="G23" i="4" s="1"/>
  <c r="G27" i="4" s="1"/>
  <c r="F64" i="5"/>
  <c r="F151" i="6" l="1"/>
  <c r="F159" i="6" s="1"/>
  <c r="F160" i="6" s="1"/>
  <c r="F162" i="6" s="1"/>
  <c r="F164" i="6" s="1"/>
  <c r="F165" i="6" s="1"/>
  <c r="F170" i="6" s="1"/>
  <c r="F172" i="6" s="1"/>
  <c r="G98" i="20"/>
  <c r="K6" i="3"/>
  <c r="K10" i="3" s="1"/>
  <c r="L22" i="10" s="1"/>
  <c r="L22" i="41" s="1"/>
  <c r="G65" i="2"/>
  <c r="G73" i="2" s="1"/>
  <c r="G74" i="2" s="1"/>
  <c r="G76" i="2" s="1"/>
  <c r="G78" i="2" s="1"/>
  <c r="G79" i="2" s="1"/>
  <c r="G84" i="2" s="1"/>
  <c r="G86" i="2" s="1"/>
  <c r="L15" i="3" s="1"/>
  <c r="L19" i="3" s="1"/>
  <c r="M11" i="10" s="1"/>
  <c r="M11" i="41" s="1"/>
  <c r="G64" i="4"/>
  <c r="H55" i="4" s="1"/>
  <c r="G150" i="5"/>
  <c r="G151" i="5" s="1"/>
  <c r="G159" i="5" s="1"/>
  <c r="G160" i="5" s="1"/>
  <c r="G162" i="5" s="1"/>
  <c r="G164" i="5" s="1"/>
  <c r="G165" i="5" s="1"/>
  <c r="G170" i="5" s="1"/>
  <c r="G172" i="5" s="1"/>
  <c r="G141" i="20"/>
  <c r="G143" i="20" s="1"/>
  <c r="G148" i="20" s="1"/>
  <c r="G152" i="20" s="1"/>
  <c r="G156" i="20" s="1"/>
  <c r="H12" i="2"/>
  <c r="H14" i="2" s="1"/>
  <c r="H19" i="2" s="1"/>
  <c r="H23" i="2" s="1"/>
  <c r="H27" i="2" s="1"/>
  <c r="K56" i="3"/>
  <c r="K60" i="3" s="1"/>
  <c r="L27" i="10" s="1"/>
  <c r="L27" i="41" s="1"/>
  <c r="K40" i="3"/>
  <c r="L25" i="10" s="1"/>
  <c r="L25" i="41" s="1"/>
  <c r="G55" i="5"/>
  <c r="F65" i="5"/>
  <c r="F73" i="5" s="1"/>
  <c r="F74" i="5" s="1"/>
  <c r="F76" i="5" s="1"/>
  <c r="F78" i="5" s="1"/>
  <c r="F79" i="5" s="1"/>
  <c r="F84" i="5" s="1"/>
  <c r="F86" i="5" s="1"/>
  <c r="F22" i="5"/>
  <c r="F30" i="5" s="1"/>
  <c r="F31" i="5" s="1"/>
  <c r="F33" i="5" s="1"/>
  <c r="F35" i="5" s="1"/>
  <c r="F36" i="5" s="1"/>
  <c r="F41" i="5" s="1"/>
  <c r="F43" i="5" s="1"/>
  <c r="G12" i="5"/>
  <c r="K26" i="3"/>
  <c r="H14" i="38"/>
  <c r="H19" i="38" s="1"/>
  <c r="H23" i="38" s="1"/>
  <c r="H27" i="38" s="1"/>
  <c r="G21" i="4"/>
  <c r="G143" i="4"/>
  <c r="G148" i="4" s="1"/>
  <c r="G152" i="4" s="1"/>
  <c r="G156" i="4" s="1"/>
  <c r="G55" i="38"/>
  <c r="F65" i="38"/>
  <c r="F73" i="38" s="1"/>
  <c r="F74" i="38" s="1"/>
  <c r="F76" i="38" s="1"/>
  <c r="F78" i="38" s="1"/>
  <c r="F79" i="38" s="1"/>
  <c r="F84" i="38" s="1"/>
  <c r="F86" i="38" s="1"/>
  <c r="K5" i="3" s="1"/>
  <c r="K9" i="3" s="1"/>
  <c r="L10" i="10" s="1"/>
  <c r="L10" i="41" s="1"/>
  <c r="G98" i="6"/>
  <c r="F108" i="6"/>
  <c r="F116" i="6" s="1"/>
  <c r="F117" i="6" s="1"/>
  <c r="F119" i="6" s="1"/>
  <c r="F121" i="6" s="1"/>
  <c r="F122" i="6" s="1"/>
  <c r="F127" i="6" s="1"/>
  <c r="F129" i="6" s="1"/>
  <c r="K46" i="3" s="1"/>
  <c r="G143" i="6"/>
  <c r="G148" i="6" s="1"/>
  <c r="G152" i="6" s="1"/>
  <c r="G156" i="6" s="1"/>
  <c r="G100" i="38"/>
  <c r="G105" i="38" s="1"/>
  <c r="G109" i="38" s="1"/>
  <c r="G113" i="38" s="1"/>
  <c r="H141" i="2"/>
  <c r="G151" i="2"/>
  <c r="G159" i="2" s="1"/>
  <c r="G160" i="2" s="1"/>
  <c r="G162" i="2" s="1"/>
  <c r="G164" i="2" s="1"/>
  <c r="G165" i="2" s="1"/>
  <c r="G170" i="2" s="1"/>
  <c r="G172" i="2" s="1"/>
  <c r="G100" i="4"/>
  <c r="G105" i="4" s="1"/>
  <c r="G109" i="4" s="1"/>
  <c r="G113" i="4" s="1"/>
  <c r="G100" i="20"/>
  <c r="G105" i="20" s="1"/>
  <c r="G109" i="20" s="1"/>
  <c r="G113" i="20" s="1"/>
  <c r="G21" i="6"/>
  <c r="H57" i="2"/>
  <c r="H62" i="2" s="1"/>
  <c r="H66" i="2" s="1"/>
  <c r="H70" i="2" s="1"/>
  <c r="H98" i="2"/>
  <c r="G108" i="2"/>
  <c r="G116" i="2" s="1"/>
  <c r="G117" i="2" s="1"/>
  <c r="G119" i="2" s="1"/>
  <c r="G121" i="2" s="1"/>
  <c r="G122" i="2" s="1"/>
  <c r="G127" i="2" s="1"/>
  <c r="G129" i="2" s="1"/>
  <c r="G21" i="20"/>
  <c r="G100" i="5"/>
  <c r="G105" i="5" s="1"/>
  <c r="G109" i="5" s="1"/>
  <c r="G113" i="5" s="1"/>
  <c r="G55" i="6"/>
  <c r="F65" i="6"/>
  <c r="F73" i="6" s="1"/>
  <c r="F74" i="6" s="1"/>
  <c r="F76" i="6" s="1"/>
  <c r="F78" i="6" s="1"/>
  <c r="F79" i="6" s="1"/>
  <c r="F84" i="6" s="1"/>
  <c r="F86" i="6" s="1"/>
  <c r="K45" i="3" s="1"/>
  <c r="K49" i="3" s="1"/>
  <c r="L14" i="10" s="1"/>
  <c r="L14" i="41" s="1"/>
  <c r="G150" i="38"/>
  <c r="H55" i="20"/>
  <c r="G65" i="20"/>
  <c r="G73" i="20" s="1"/>
  <c r="G74" i="20" s="1"/>
  <c r="G76" i="20" s="1"/>
  <c r="G78" i="20" s="1"/>
  <c r="G79" i="20" s="1"/>
  <c r="G84" i="20" s="1"/>
  <c r="G86" i="20" s="1"/>
  <c r="G65" i="4" l="1"/>
  <c r="G73" i="4" s="1"/>
  <c r="G74" i="4" s="1"/>
  <c r="G76" i="4" s="1"/>
  <c r="G78" i="4" s="1"/>
  <c r="G79" i="4" s="1"/>
  <c r="G84" i="4" s="1"/>
  <c r="G86" i="4" s="1"/>
  <c r="H141" i="5"/>
  <c r="G107" i="4"/>
  <c r="H98" i="4" s="1"/>
  <c r="H21" i="2"/>
  <c r="H22" i="2" s="1"/>
  <c r="H30" i="2" s="1"/>
  <c r="H31" i="2" s="1"/>
  <c r="H33" i="2" s="1"/>
  <c r="H35" i="2" s="1"/>
  <c r="H36" i="2" s="1"/>
  <c r="H41" i="2" s="1"/>
  <c r="H43" i="2" s="1"/>
  <c r="K57" i="3"/>
  <c r="K61" i="3" s="1"/>
  <c r="L39" i="10" s="1"/>
  <c r="L39" i="41" s="1"/>
  <c r="G107" i="5"/>
  <c r="H98" i="5" s="1"/>
  <c r="K35" i="3"/>
  <c r="K39" i="3" s="1"/>
  <c r="L13" i="10" s="1"/>
  <c r="L13" i="41" s="1"/>
  <c r="H21" i="38"/>
  <c r="I12" i="38" s="1"/>
  <c r="H64" i="2"/>
  <c r="I55" i="2" s="1"/>
  <c r="G107" i="38"/>
  <c r="G97" i="38" s="1"/>
  <c r="L16" i="3"/>
  <c r="L17" i="3" s="1"/>
  <c r="L21" i="3" s="1"/>
  <c r="M35" i="10" s="1"/>
  <c r="M35" i="41" s="1"/>
  <c r="G150" i="20"/>
  <c r="G151" i="20" s="1"/>
  <c r="G159" i="20" s="1"/>
  <c r="G160" i="20" s="1"/>
  <c r="G162" i="20" s="1"/>
  <c r="G164" i="20" s="1"/>
  <c r="G165" i="20" s="1"/>
  <c r="G170" i="20" s="1"/>
  <c r="G172" i="20" s="1"/>
  <c r="H100" i="2"/>
  <c r="H105" i="2" s="1"/>
  <c r="H109" i="2" s="1"/>
  <c r="H113" i="2" s="1"/>
  <c r="G22" i="6"/>
  <c r="G30" i="6" s="1"/>
  <c r="G31" i="6" s="1"/>
  <c r="G33" i="6" s="1"/>
  <c r="G35" i="6" s="1"/>
  <c r="G36" i="6" s="1"/>
  <c r="G41" i="6" s="1"/>
  <c r="G43" i="6" s="1"/>
  <c r="H12" i="6"/>
  <c r="H143" i="2"/>
  <c r="H148" i="2" s="1"/>
  <c r="H152" i="2" s="1"/>
  <c r="H156" i="2" s="1"/>
  <c r="G107" i="20"/>
  <c r="K50" i="3"/>
  <c r="L26" i="10" s="1"/>
  <c r="L26" i="41" s="1"/>
  <c r="K47" i="3"/>
  <c r="K51" i="3" s="1"/>
  <c r="L38" i="10" s="1"/>
  <c r="L38" i="41" s="1"/>
  <c r="H12" i="20"/>
  <c r="G22" i="20"/>
  <c r="G30" i="20" s="1"/>
  <c r="G31" i="20" s="1"/>
  <c r="G33" i="20" s="1"/>
  <c r="G35" i="20" s="1"/>
  <c r="G36" i="20" s="1"/>
  <c r="G41" i="20" s="1"/>
  <c r="G43" i="20" s="1"/>
  <c r="L55" i="3" s="1"/>
  <c r="L59" i="3" s="1"/>
  <c r="M15" i="10" s="1"/>
  <c r="M15" i="41" s="1"/>
  <c r="G100" i="6"/>
  <c r="G105" i="6" s="1"/>
  <c r="G109" i="6" s="1"/>
  <c r="G113" i="6" s="1"/>
  <c r="K7" i="3"/>
  <c r="K11" i="3" s="1"/>
  <c r="L34" i="10" s="1"/>
  <c r="L34" i="41" s="1"/>
  <c r="G57" i="5"/>
  <c r="G62" i="5" s="1"/>
  <c r="G66" i="5" s="1"/>
  <c r="G70" i="5" s="1"/>
  <c r="H57" i="20"/>
  <c r="H62" i="20" s="1"/>
  <c r="H66" i="20" s="1"/>
  <c r="H70" i="20" s="1"/>
  <c r="G151" i="38"/>
  <c r="G159" i="38" s="1"/>
  <c r="G160" i="38" s="1"/>
  <c r="G162" i="38" s="1"/>
  <c r="G164" i="38" s="1"/>
  <c r="G165" i="38" s="1"/>
  <c r="G170" i="38" s="1"/>
  <c r="G172" i="38" s="1"/>
  <c r="H141" i="38"/>
  <c r="G150" i="4"/>
  <c r="H143" i="5"/>
  <c r="H148" i="5" s="1"/>
  <c r="H152" i="5" s="1"/>
  <c r="H156" i="5" s="1"/>
  <c r="G57" i="6"/>
  <c r="G62" i="6" s="1"/>
  <c r="G66" i="6" s="1"/>
  <c r="G70" i="6" s="1"/>
  <c r="H57" i="4"/>
  <c r="H62" i="4" s="1"/>
  <c r="H66" i="4" s="1"/>
  <c r="H70" i="4" s="1"/>
  <c r="G57" i="38"/>
  <c r="G62" i="38" s="1"/>
  <c r="G66" i="38" s="1"/>
  <c r="G70" i="38" s="1"/>
  <c r="H12" i="4"/>
  <c r="G22" i="4"/>
  <c r="G30" i="4" s="1"/>
  <c r="G31" i="4" s="1"/>
  <c r="G33" i="4" s="1"/>
  <c r="G35" i="4" s="1"/>
  <c r="G36" i="4" s="1"/>
  <c r="G41" i="4" s="1"/>
  <c r="G43" i="4" s="1"/>
  <c r="L25" i="3" s="1"/>
  <c r="L29" i="3" s="1"/>
  <c r="M12" i="10" s="1"/>
  <c r="M12" i="41" s="1"/>
  <c r="K30" i="3"/>
  <c r="L24" i="10" s="1"/>
  <c r="L24" i="41" s="1"/>
  <c r="K27" i="3"/>
  <c r="K31" i="3" s="1"/>
  <c r="L36" i="10" s="1"/>
  <c r="L36" i="41" s="1"/>
  <c r="G150" i="6"/>
  <c r="G14" i="5"/>
  <c r="G19" i="5" s="1"/>
  <c r="G23" i="5" s="1"/>
  <c r="G27" i="5" s="1"/>
  <c r="K37" i="3" l="1"/>
  <c r="K41" i="3" s="1"/>
  <c r="L37" i="10" s="1"/>
  <c r="L37" i="41" s="1"/>
  <c r="H98" i="38"/>
  <c r="G108" i="38"/>
  <c r="G116" i="38" s="1"/>
  <c r="G117" i="38" s="1"/>
  <c r="G119" i="38" s="1"/>
  <c r="G121" i="38" s="1"/>
  <c r="G122" i="38" s="1"/>
  <c r="G127" i="38" s="1"/>
  <c r="G129" i="38" s="1"/>
  <c r="L6" i="3" s="1"/>
  <c r="G108" i="4"/>
  <c r="G116" i="4" s="1"/>
  <c r="G117" i="4" s="1"/>
  <c r="G119" i="4" s="1"/>
  <c r="G121" i="4" s="1"/>
  <c r="G122" i="4" s="1"/>
  <c r="G127" i="4" s="1"/>
  <c r="G129" i="4" s="1"/>
  <c r="L20" i="3"/>
  <c r="M23" i="10" s="1"/>
  <c r="M23" i="41" s="1"/>
  <c r="I12" i="2"/>
  <c r="I14" i="2" s="1"/>
  <c r="I19" i="2" s="1"/>
  <c r="I23" i="2" s="1"/>
  <c r="I27" i="2" s="1"/>
  <c r="H141" i="20"/>
  <c r="H143" i="20" s="1"/>
  <c r="H148" i="20" s="1"/>
  <c r="H152" i="20" s="1"/>
  <c r="H156" i="20" s="1"/>
  <c r="G64" i="6"/>
  <c r="G65" i="6" s="1"/>
  <c r="G73" i="6" s="1"/>
  <c r="G74" i="6" s="1"/>
  <c r="G76" i="6" s="1"/>
  <c r="G78" i="6" s="1"/>
  <c r="G79" i="6" s="1"/>
  <c r="G84" i="6" s="1"/>
  <c r="G86" i="6" s="1"/>
  <c r="L45" i="3" s="1"/>
  <c r="L49" i="3" s="1"/>
  <c r="M14" i="10" s="1"/>
  <c r="M14" i="41" s="1"/>
  <c r="H107" i="2"/>
  <c r="H108" i="2" s="1"/>
  <c r="H116" i="2" s="1"/>
  <c r="H117" i="2" s="1"/>
  <c r="H119" i="2" s="1"/>
  <c r="H121" i="2" s="1"/>
  <c r="H122" i="2" s="1"/>
  <c r="H127" i="2" s="1"/>
  <c r="H129" i="2" s="1"/>
  <c r="G108" i="5"/>
  <c r="G116" i="5" s="1"/>
  <c r="G117" i="5" s="1"/>
  <c r="G119" i="5" s="1"/>
  <c r="G121" i="5" s="1"/>
  <c r="G122" i="5" s="1"/>
  <c r="G127" i="5" s="1"/>
  <c r="G129" i="5" s="1"/>
  <c r="L36" i="3" s="1"/>
  <c r="L40" i="3" s="1"/>
  <c r="M25" i="10" s="1"/>
  <c r="M25" i="41" s="1"/>
  <c r="H22" i="38"/>
  <c r="H30" i="38" s="1"/>
  <c r="H31" i="38" s="1"/>
  <c r="H33" i="38" s="1"/>
  <c r="H35" i="38" s="1"/>
  <c r="H36" i="38" s="1"/>
  <c r="H41" i="38" s="1"/>
  <c r="H43" i="38" s="1"/>
  <c r="H64" i="4"/>
  <c r="I55" i="4" s="1"/>
  <c r="G64" i="5"/>
  <c r="H55" i="5" s="1"/>
  <c r="H65" i="2"/>
  <c r="H73" i="2" s="1"/>
  <c r="H74" i="2" s="1"/>
  <c r="H76" i="2" s="1"/>
  <c r="H78" i="2" s="1"/>
  <c r="H79" i="2" s="1"/>
  <c r="H84" i="2" s="1"/>
  <c r="H86" i="2" s="1"/>
  <c r="M15" i="3" s="1"/>
  <c r="M19" i="3" s="1"/>
  <c r="N11" i="10" s="1"/>
  <c r="N11" i="41" s="1"/>
  <c r="H150" i="5"/>
  <c r="I141" i="5" s="1"/>
  <c r="H64" i="20"/>
  <c r="H65" i="20" s="1"/>
  <c r="H73" i="20" s="1"/>
  <c r="H74" i="20" s="1"/>
  <c r="H76" i="20" s="1"/>
  <c r="H78" i="20" s="1"/>
  <c r="H79" i="20" s="1"/>
  <c r="H84" i="20" s="1"/>
  <c r="H86" i="20" s="1"/>
  <c r="G64" i="38"/>
  <c r="G65" i="38" s="1"/>
  <c r="G73" i="38" s="1"/>
  <c r="G74" i="38" s="1"/>
  <c r="G76" i="38" s="1"/>
  <c r="G78" i="38" s="1"/>
  <c r="G79" i="38" s="1"/>
  <c r="G84" i="38" s="1"/>
  <c r="G86" i="38" s="1"/>
  <c r="L5" i="3" s="1"/>
  <c r="L9" i="3" s="1"/>
  <c r="M10" i="10" s="1"/>
  <c r="M10" i="41" s="1"/>
  <c r="H150" i="2"/>
  <c r="I141" i="2" s="1"/>
  <c r="H14" i="4"/>
  <c r="H19" i="4" s="1"/>
  <c r="H23" i="4" s="1"/>
  <c r="H27" i="4" s="1"/>
  <c r="H14" i="20"/>
  <c r="H19" i="20" s="1"/>
  <c r="H23" i="20" s="1"/>
  <c r="H27" i="20" s="1"/>
  <c r="H98" i="20"/>
  <c r="G108" i="20"/>
  <c r="G116" i="20" s="1"/>
  <c r="G117" i="20" s="1"/>
  <c r="G119" i="20" s="1"/>
  <c r="G121" i="20" s="1"/>
  <c r="G122" i="20" s="1"/>
  <c r="G127" i="20" s="1"/>
  <c r="G129" i="20" s="1"/>
  <c r="L56" i="3" s="1"/>
  <c r="H141" i="6"/>
  <c r="G151" i="6"/>
  <c r="G159" i="6" s="1"/>
  <c r="G160" i="6" s="1"/>
  <c r="G162" i="6" s="1"/>
  <c r="G164" i="6" s="1"/>
  <c r="G165" i="6" s="1"/>
  <c r="G170" i="6" s="1"/>
  <c r="G172" i="6" s="1"/>
  <c r="H100" i="38"/>
  <c r="H105" i="38" s="1"/>
  <c r="H109" i="38" s="1"/>
  <c r="H113" i="38" s="1"/>
  <c r="G151" i="4"/>
  <c r="G159" i="4" s="1"/>
  <c r="G160" i="4" s="1"/>
  <c r="G162" i="4" s="1"/>
  <c r="G164" i="4" s="1"/>
  <c r="G165" i="4" s="1"/>
  <c r="G170" i="4" s="1"/>
  <c r="G172" i="4" s="1"/>
  <c r="L26" i="3" s="1"/>
  <c r="H141" i="4"/>
  <c r="H100" i="4"/>
  <c r="H105" i="4" s="1"/>
  <c r="H109" i="4" s="1"/>
  <c r="H113" i="4" s="1"/>
  <c r="I57" i="2"/>
  <c r="I62" i="2" s="1"/>
  <c r="I66" i="2" s="1"/>
  <c r="I70" i="2" s="1"/>
  <c r="H100" i="5"/>
  <c r="H105" i="5" s="1"/>
  <c r="H109" i="5" s="1"/>
  <c r="H113" i="5" s="1"/>
  <c r="G21" i="5"/>
  <c r="I14" i="38"/>
  <c r="I19" i="38" s="1"/>
  <c r="I23" i="38" s="1"/>
  <c r="I27" i="38" s="1"/>
  <c r="H14" i="6"/>
  <c r="H19" i="6" s="1"/>
  <c r="H23" i="6" s="1"/>
  <c r="H27" i="6" s="1"/>
  <c r="H143" i="38"/>
  <c r="H148" i="38" s="1"/>
  <c r="H152" i="38" s="1"/>
  <c r="H156" i="38" s="1"/>
  <c r="G107" i="6"/>
  <c r="H151" i="5" l="1"/>
  <c r="H159" i="5" s="1"/>
  <c r="H160" i="5" s="1"/>
  <c r="H162" i="5" s="1"/>
  <c r="H164" i="5" s="1"/>
  <c r="H165" i="5" s="1"/>
  <c r="H170" i="5" s="1"/>
  <c r="H172" i="5" s="1"/>
  <c r="H55" i="6"/>
  <c r="I55" i="20"/>
  <c r="I98" i="2"/>
  <c r="H65" i="4"/>
  <c r="H73" i="4" s="1"/>
  <c r="H74" i="4" s="1"/>
  <c r="H76" i="4" s="1"/>
  <c r="H78" i="4" s="1"/>
  <c r="H79" i="4" s="1"/>
  <c r="H84" i="4" s="1"/>
  <c r="H86" i="4" s="1"/>
  <c r="G65" i="5"/>
  <c r="G73" i="5" s="1"/>
  <c r="G74" i="5" s="1"/>
  <c r="G76" i="5" s="1"/>
  <c r="G78" i="5" s="1"/>
  <c r="G79" i="5" s="1"/>
  <c r="G84" i="5" s="1"/>
  <c r="G86" i="5" s="1"/>
  <c r="H21" i="20"/>
  <c r="H22" i="20" s="1"/>
  <c r="H30" i="20" s="1"/>
  <c r="H31" i="20" s="1"/>
  <c r="H33" i="20" s="1"/>
  <c r="H35" i="20" s="1"/>
  <c r="H36" i="20" s="1"/>
  <c r="H41" i="20" s="1"/>
  <c r="H43" i="20" s="1"/>
  <c r="M55" i="3" s="1"/>
  <c r="M59" i="3" s="1"/>
  <c r="N15" i="10" s="1"/>
  <c r="N15" i="41" s="1"/>
  <c r="H21" i="6"/>
  <c r="I12" i="6" s="1"/>
  <c r="I21" i="2"/>
  <c r="J12" i="2" s="1"/>
  <c r="H107" i="5"/>
  <c r="I98" i="5" s="1"/>
  <c r="H150" i="20"/>
  <c r="I141" i="20" s="1"/>
  <c r="H151" i="2"/>
  <c r="H159" i="2" s="1"/>
  <c r="H160" i="2" s="1"/>
  <c r="H162" i="2" s="1"/>
  <c r="H164" i="2" s="1"/>
  <c r="H165" i="2" s="1"/>
  <c r="H170" i="2" s="1"/>
  <c r="H172" i="2" s="1"/>
  <c r="M16" i="3" s="1"/>
  <c r="H55" i="38"/>
  <c r="H57" i="38" s="1"/>
  <c r="H62" i="38" s="1"/>
  <c r="H66" i="38" s="1"/>
  <c r="H70" i="38" s="1"/>
  <c r="H107" i="38"/>
  <c r="I98" i="38" s="1"/>
  <c r="I64" i="2"/>
  <c r="I65" i="2" s="1"/>
  <c r="I73" i="2" s="1"/>
  <c r="I74" i="2" s="1"/>
  <c r="I76" i="2" s="1"/>
  <c r="I78" i="2" s="1"/>
  <c r="I79" i="2" s="1"/>
  <c r="I84" i="2" s="1"/>
  <c r="I86" i="2" s="1"/>
  <c r="L27" i="3"/>
  <c r="L31" i="3" s="1"/>
  <c r="M36" i="10" s="1"/>
  <c r="M36" i="41" s="1"/>
  <c r="L30" i="3"/>
  <c r="M24" i="10" s="1"/>
  <c r="M24" i="41" s="1"/>
  <c r="L60" i="3"/>
  <c r="M27" i="10" s="1"/>
  <c r="M27" i="41" s="1"/>
  <c r="L57" i="3"/>
  <c r="L61" i="3" s="1"/>
  <c r="M39" i="10" s="1"/>
  <c r="M39" i="41" s="1"/>
  <c r="I57" i="4"/>
  <c r="I62" i="4" s="1"/>
  <c r="I66" i="4" s="1"/>
  <c r="I70" i="4" s="1"/>
  <c r="H143" i="4"/>
  <c r="H148" i="4" s="1"/>
  <c r="H152" i="4" s="1"/>
  <c r="H156" i="4" s="1"/>
  <c r="H21" i="4"/>
  <c r="I143" i="5"/>
  <c r="I148" i="5" s="1"/>
  <c r="I152" i="5" s="1"/>
  <c r="I156" i="5" s="1"/>
  <c r="I143" i="2"/>
  <c r="I148" i="2" s="1"/>
  <c r="I152" i="2" s="1"/>
  <c r="I156" i="2" s="1"/>
  <c r="I100" i="2"/>
  <c r="I105" i="2" s="1"/>
  <c r="I109" i="2" s="1"/>
  <c r="I113" i="2" s="1"/>
  <c r="I21" i="38"/>
  <c r="H107" i="4"/>
  <c r="H100" i="20"/>
  <c r="H105" i="20" s="1"/>
  <c r="H109" i="20" s="1"/>
  <c r="H113" i="20" s="1"/>
  <c r="G108" i="6"/>
  <c r="G116" i="6" s="1"/>
  <c r="G117" i="6" s="1"/>
  <c r="G119" i="6" s="1"/>
  <c r="G121" i="6" s="1"/>
  <c r="G122" i="6" s="1"/>
  <c r="G127" i="6" s="1"/>
  <c r="G129" i="6" s="1"/>
  <c r="L46" i="3" s="1"/>
  <c r="H98" i="6"/>
  <c r="L10" i="3"/>
  <c r="M22" i="10" s="1"/>
  <c r="M22" i="41" s="1"/>
  <c r="L7" i="3"/>
  <c r="L11" i="3" s="1"/>
  <c r="M34" i="10" s="1"/>
  <c r="M34" i="41" s="1"/>
  <c r="H150" i="38"/>
  <c r="G22" i="5"/>
  <c r="G30" i="5" s="1"/>
  <c r="G31" i="5" s="1"/>
  <c r="G33" i="5" s="1"/>
  <c r="G35" i="5" s="1"/>
  <c r="G36" i="5" s="1"/>
  <c r="G41" i="5" s="1"/>
  <c r="G43" i="5" s="1"/>
  <c r="H12" i="5"/>
  <c r="H57" i="5"/>
  <c r="H62" i="5" s="1"/>
  <c r="H66" i="5" s="1"/>
  <c r="H70" i="5" s="1"/>
  <c r="H143" i="6"/>
  <c r="H148" i="6" s="1"/>
  <c r="H152" i="6" s="1"/>
  <c r="H156" i="6" s="1"/>
  <c r="I57" i="20"/>
  <c r="I62" i="20" s="1"/>
  <c r="I66" i="20" s="1"/>
  <c r="I70" i="20" s="1"/>
  <c r="H57" i="6"/>
  <c r="H62" i="6" s="1"/>
  <c r="H66" i="6" s="1"/>
  <c r="H70" i="6" s="1"/>
  <c r="L35" i="3" l="1"/>
  <c r="L39" i="3" s="1"/>
  <c r="M13" i="10" s="1"/>
  <c r="M13" i="41" s="1"/>
  <c r="I12" i="20"/>
  <c r="H22" i="6"/>
  <c r="H30" i="6" s="1"/>
  <c r="H31" i="6" s="1"/>
  <c r="H33" i="6" s="1"/>
  <c r="H35" i="6" s="1"/>
  <c r="H36" i="6" s="1"/>
  <c r="H41" i="6" s="1"/>
  <c r="H43" i="6" s="1"/>
  <c r="I22" i="2"/>
  <c r="I30" i="2" s="1"/>
  <c r="I31" i="2" s="1"/>
  <c r="I33" i="2" s="1"/>
  <c r="I35" i="2" s="1"/>
  <c r="I36" i="2" s="1"/>
  <c r="I41" i="2" s="1"/>
  <c r="I43" i="2" s="1"/>
  <c r="N15" i="3" s="1"/>
  <c r="N19" i="3" s="1"/>
  <c r="O11" i="10" s="1"/>
  <c r="O11" i="41" s="1"/>
  <c r="H108" i="5"/>
  <c r="H116" i="5" s="1"/>
  <c r="H117" i="5" s="1"/>
  <c r="H119" i="5" s="1"/>
  <c r="H121" i="5" s="1"/>
  <c r="H122" i="5" s="1"/>
  <c r="H127" i="5" s="1"/>
  <c r="H129" i="5" s="1"/>
  <c r="M36" i="3" s="1"/>
  <c r="M40" i="3" s="1"/>
  <c r="N25" i="10" s="1"/>
  <c r="N25" i="41" s="1"/>
  <c r="J55" i="2"/>
  <c r="J57" i="2" s="1"/>
  <c r="J62" i="2" s="1"/>
  <c r="J66" i="2" s="1"/>
  <c r="J70" i="2" s="1"/>
  <c r="H107" i="20"/>
  <c r="I98" i="20" s="1"/>
  <c r="I64" i="20"/>
  <c r="J55" i="20" s="1"/>
  <c r="H64" i="38"/>
  <c r="I55" i="38" s="1"/>
  <c r="H108" i="38"/>
  <c r="H116" i="38" s="1"/>
  <c r="H117" i="38" s="1"/>
  <c r="H119" i="38" s="1"/>
  <c r="H121" i="38" s="1"/>
  <c r="H122" i="38" s="1"/>
  <c r="H127" i="38" s="1"/>
  <c r="H129" i="38" s="1"/>
  <c r="H151" i="20"/>
  <c r="H159" i="20" s="1"/>
  <c r="H160" i="20" s="1"/>
  <c r="H162" i="20" s="1"/>
  <c r="H164" i="20" s="1"/>
  <c r="H165" i="20" s="1"/>
  <c r="H170" i="20" s="1"/>
  <c r="H172" i="20" s="1"/>
  <c r="H97" i="38"/>
  <c r="H64" i="5"/>
  <c r="H65" i="5" s="1"/>
  <c r="H73" i="5" s="1"/>
  <c r="H74" i="5" s="1"/>
  <c r="H76" i="5" s="1"/>
  <c r="H78" i="5" s="1"/>
  <c r="H79" i="5" s="1"/>
  <c r="H84" i="5" s="1"/>
  <c r="H86" i="5" s="1"/>
  <c r="I150" i="2"/>
  <c r="J141" i="2" s="1"/>
  <c r="I143" i="20"/>
  <c r="I148" i="20" s="1"/>
  <c r="I152" i="20" s="1"/>
  <c r="I156" i="20" s="1"/>
  <c r="I107" i="2"/>
  <c r="I14" i="6"/>
  <c r="I19" i="6" s="1"/>
  <c r="I23" i="6" s="1"/>
  <c r="I27" i="6" s="1"/>
  <c r="I64" i="4"/>
  <c r="L50" i="3"/>
  <c r="M26" i="10" s="1"/>
  <c r="M26" i="41" s="1"/>
  <c r="L47" i="3"/>
  <c r="L51" i="3" s="1"/>
  <c r="M38" i="10" s="1"/>
  <c r="M38" i="41" s="1"/>
  <c r="H150" i="6"/>
  <c r="H151" i="38"/>
  <c r="H159" i="38" s="1"/>
  <c r="H160" i="38" s="1"/>
  <c r="H162" i="38" s="1"/>
  <c r="H164" i="38" s="1"/>
  <c r="H165" i="38" s="1"/>
  <c r="H170" i="38" s="1"/>
  <c r="H172" i="38" s="1"/>
  <c r="I141" i="38"/>
  <c r="J14" i="2"/>
  <c r="J19" i="2" s="1"/>
  <c r="J23" i="2" s="1"/>
  <c r="J27" i="2" s="1"/>
  <c r="M20" i="3"/>
  <c r="N23" i="10" s="1"/>
  <c r="N23" i="41" s="1"/>
  <c r="M17" i="3"/>
  <c r="M21" i="3" s="1"/>
  <c r="N35" i="10" s="1"/>
  <c r="N35" i="41" s="1"/>
  <c r="I100" i="38"/>
  <c r="I105" i="38" s="1"/>
  <c r="I109" i="38" s="1"/>
  <c r="I113" i="38" s="1"/>
  <c r="I150" i="5"/>
  <c r="H108" i="4"/>
  <c r="H116" i="4" s="1"/>
  <c r="H117" i="4" s="1"/>
  <c r="H119" i="4" s="1"/>
  <c r="H121" i="4" s="1"/>
  <c r="H122" i="4" s="1"/>
  <c r="H127" i="4" s="1"/>
  <c r="H129" i="4" s="1"/>
  <c r="I98" i="4"/>
  <c r="I14" i="20"/>
  <c r="I19" i="20" s="1"/>
  <c r="I23" i="20" s="1"/>
  <c r="I27" i="20" s="1"/>
  <c r="I12" i="4"/>
  <c r="H22" i="4"/>
  <c r="H30" i="4" s="1"/>
  <c r="H31" i="4" s="1"/>
  <c r="H33" i="4" s="1"/>
  <c r="H35" i="4" s="1"/>
  <c r="H36" i="4" s="1"/>
  <c r="H41" i="4" s="1"/>
  <c r="H43" i="4" s="1"/>
  <c r="M25" i="3" s="1"/>
  <c r="M29" i="3" s="1"/>
  <c r="N12" i="10" s="1"/>
  <c r="N12" i="41" s="1"/>
  <c r="H14" i="5"/>
  <c r="H19" i="5" s="1"/>
  <c r="H23" i="5" s="1"/>
  <c r="H27" i="5" s="1"/>
  <c r="I100" i="5"/>
  <c r="I105" i="5" s="1"/>
  <c r="I109" i="5" s="1"/>
  <c r="I113" i="5" s="1"/>
  <c r="H100" i="6"/>
  <c r="H105" i="6" s="1"/>
  <c r="H109" i="6" s="1"/>
  <c r="H113" i="6" s="1"/>
  <c r="I22" i="38"/>
  <c r="I30" i="38" s="1"/>
  <c r="I31" i="38" s="1"/>
  <c r="I33" i="38" s="1"/>
  <c r="I35" i="38" s="1"/>
  <c r="I36" i="38" s="1"/>
  <c r="I41" i="38" s="1"/>
  <c r="I43" i="38" s="1"/>
  <c r="J12" i="38"/>
  <c r="H64" i="6"/>
  <c r="H150" i="4"/>
  <c r="I65" i="20" l="1"/>
  <c r="I73" i="20" s="1"/>
  <c r="I74" i="20" s="1"/>
  <c r="I76" i="20" s="1"/>
  <c r="I78" i="20" s="1"/>
  <c r="I79" i="20" s="1"/>
  <c r="I84" i="20" s="1"/>
  <c r="I86" i="20" s="1"/>
  <c r="L37" i="3"/>
  <c r="L41" i="3" s="1"/>
  <c r="M37" i="10" s="1"/>
  <c r="M37" i="41" s="1"/>
  <c r="H108" i="20"/>
  <c r="H116" i="20" s="1"/>
  <c r="H117" i="20" s="1"/>
  <c r="H119" i="20" s="1"/>
  <c r="H121" i="20" s="1"/>
  <c r="H122" i="20" s="1"/>
  <c r="H127" i="20" s="1"/>
  <c r="H129" i="20" s="1"/>
  <c r="M56" i="3" s="1"/>
  <c r="H65" i="38"/>
  <c r="H73" i="38" s="1"/>
  <c r="H74" i="38" s="1"/>
  <c r="H76" i="38" s="1"/>
  <c r="H78" i="38" s="1"/>
  <c r="H79" i="38" s="1"/>
  <c r="H84" i="38" s="1"/>
  <c r="H86" i="38" s="1"/>
  <c r="M5" i="3" s="1"/>
  <c r="M9" i="3" s="1"/>
  <c r="N10" i="10" s="1"/>
  <c r="N10" i="41" s="1"/>
  <c r="M6" i="3"/>
  <c r="I55" i="5"/>
  <c r="I57" i="5" s="1"/>
  <c r="I62" i="5" s="1"/>
  <c r="I66" i="5" s="1"/>
  <c r="I70" i="5" s="1"/>
  <c r="I107" i="5"/>
  <c r="I108" i="5" s="1"/>
  <c r="I116" i="5" s="1"/>
  <c r="I117" i="5" s="1"/>
  <c r="I119" i="5" s="1"/>
  <c r="I121" i="5" s="1"/>
  <c r="I122" i="5" s="1"/>
  <c r="I127" i="5" s="1"/>
  <c r="I129" i="5" s="1"/>
  <c r="I151" i="2"/>
  <c r="I159" i="2" s="1"/>
  <c r="I160" i="2" s="1"/>
  <c r="I162" i="2" s="1"/>
  <c r="I164" i="2" s="1"/>
  <c r="I165" i="2" s="1"/>
  <c r="I170" i="2" s="1"/>
  <c r="I172" i="2" s="1"/>
  <c r="H21" i="5"/>
  <c r="I12" i="5" s="1"/>
  <c r="H107" i="6"/>
  <c r="H108" i="6" s="1"/>
  <c r="H116" i="6" s="1"/>
  <c r="H117" i="6" s="1"/>
  <c r="H119" i="6" s="1"/>
  <c r="H121" i="6" s="1"/>
  <c r="H122" i="6" s="1"/>
  <c r="H127" i="6" s="1"/>
  <c r="H129" i="6" s="1"/>
  <c r="J64" i="2"/>
  <c r="K55" i="2" s="1"/>
  <c r="I150" i="20"/>
  <c r="I151" i="20" s="1"/>
  <c r="I159" i="20" s="1"/>
  <c r="I160" i="20" s="1"/>
  <c r="I162" i="20" s="1"/>
  <c r="I164" i="20" s="1"/>
  <c r="I165" i="20" s="1"/>
  <c r="I170" i="20" s="1"/>
  <c r="I172" i="20" s="1"/>
  <c r="I55" i="6"/>
  <c r="H65" i="6"/>
  <c r="H73" i="6" s="1"/>
  <c r="H74" i="6" s="1"/>
  <c r="H76" i="6" s="1"/>
  <c r="H78" i="6" s="1"/>
  <c r="H79" i="6" s="1"/>
  <c r="H84" i="6" s="1"/>
  <c r="H86" i="6" s="1"/>
  <c r="M45" i="3" s="1"/>
  <c r="M49" i="3" s="1"/>
  <c r="N14" i="10" s="1"/>
  <c r="N14" i="41" s="1"/>
  <c r="J57" i="20"/>
  <c r="J62" i="20" s="1"/>
  <c r="J66" i="20" s="1"/>
  <c r="J70" i="20" s="1"/>
  <c r="I107" i="38"/>
  <c r="H151" i="6"/>
  <c r="H159" i="6" s="1"/>
  <c r="H160" i="6" s="1"/>
  <c r="H162" i="6" s="1"/>
  <c r="H164" i="6" s="1"/>
  <c r="H165" i="6" s="1"/>
  <c r="H170" i="6" s="1"/>
  <c r="H172" i="6" s="1"/>
  <c r="I141" i="6"/>
  <c r="I141" i="4"/>
  <c r="H151" i="4"/>
  <c r="H159" i="4" s="1"/>
  <c r="H160" i="4" s="1"/>
  <c r="H162" i="4" s="1"/>
  <c r="H164" i="4" s="1"/>
  <c r="H165" i="4" s="1"/>
  <c r="H170" i="4" s="1"/>
  <c r="H172" i="4" s="1"/>
  <c r="M26" i="3" s="1"/>
  <c r="I21" i="20"/>
  <c r="J98" i="2"/>
  <c r="I108" i="2"/>
  <c r="I116" i="2" s="1"/>
  <c r="I117" i="2" s="1"/>
  <c r="I119" i="2" s="1"/>
  <c r="I121" i="2" s="1"/>
  <c r="I122" i="2" s="1"/>
  <c r="I127" i="2" s="1"/>
  <c r="I129" i="2" s="1"/>
  <c r="M10" i="3"/>
  <c r="N22" i="10" s="1"/>
  <c r="N22" i="41" s="1"/>
  <c r="M7" i="3"/>
  <c r="M11" i="3" s="1"/>
  <c r="N34" i="10" s="1"/>
  <c r="N34" i="41" s="1"/>
  <c r="J14" i="38"/>
  <c r="J19" i="38" s="1"/>
  <c r="J23" i="38" s="1"/>
  <c r="J27" i="38" s="1"/>
  <c r="I57" i="38"/>
  <c r="I62" i="38" s="1"/>
  <c r="I66" i="38" s="1"/>
  <c r="I70" i="38" s="1"/>
  <c r="I100" i="4"/>
  <c r="I105" i="4" s="1"/>
  <c r="I109" i="4" s="1"/>
  <c r="I113" i="4" s="1"/>
  <c r="J21" i="2"/>
  <c r="I100" i="20"/>
  <c r="I105" i="20" s="1"/>
  <c r="I109" i="20" s="1"/>
  <c r="I113" i="20" s="1"/>
  <c r="I14" i="4"/>
  <c r="I19" i="4" s="1"/>
  <c r="I23" i="4" s="1"/>
  <c r="I27" i="4" s="1"/>
  <c r="I143" i="38"/>
  <c r="I148" i="38" s="1"/>
  <c r="I152" i="38" s="1"/>
  <c r="I156" i="38" s="1"/>
  <c r="J55" i="4"/>
  <c r="I65" i="4"/>
  <c r="I73" i="4" s="1"/>
  <c r="I74" i="4" s="1"/>
  <c r="I76" i="4" s="1"/>
  <c r="I78" i="4" s="1"/>
  <c r="I79" i="4" s="1"/>
  <c r="I84" i="4" s="1"/>
  <c r="I86" i="4" s="1"/>
  <c r="J143" i="2"/>
  <c r="J148" i="2" s="1"/>
  <c r="J152" i="2" s="1"/>
  <c r="J156" i="2" s="1"/>
  <c r="J141" i="5"/>
  <c r="I151" i="5"/>
  <c r="I159" i="5" s="1"/>
  <c r="I160" i="5" s="1"/>
  <c r="I162" i="5" s="1"/>
  <c r="I164" i="5" s="1"/>
  <c r="I165" i="5" s="1"/>
  <c r="I170" i="5" s="1"/>
  <c r="I172" i="5" s="1"/>
  <c r="I21" i="6"/>
  <c r="J65" i="2" l="1"/>
  <c r="J73" i="2" s="1"/>
  <c r="J74" i="2" s="1"/>
  <c r="J76" i="2" s="1"/>
  <c r="J78" i="2" s="1"/>
  <c r="J79" i="2" s="1"/>
  <c r="J84" i="2" s="1"/>
  <c r="J86" i="2" s="1"/>
  <c r="J98" i="5"/>
  <c r="M60" i="3"/>
  <c r="N27" i="10" s="1"/>
  <c r="N27" i="41" s="1"/>
  <c r="M57" i="3"/>
  <c r="M61" i="3" s="1"/>
  <c r="N39" i="10" s="1"/>
  <c r="N39" i="41" s="1"/>
  <c r="N16" i="3"/>
  <c r="N20" i="3" s="1"/>
  <c r="O23" i="10" s="1"/>
  <c r="O23" i="41" s="1"/>
  <c r="H22" i="5"/>
  <c r="H30" i="5" s="1"/>
  <c r="H31" i="5" s="1"/>
  <c r="H33" i="5" s="1"/>
  <c r="H35" i="5" s="1"/>
  <c r="H36" i="5" s="1"/>
  <c r="H41" i="5" s="1"/>
  <c r="H43" i="5" s="1"/>
  <c r="M35" i="3" s="1"/>
  <c r="M37" i="3" s="1"/>
  <c r="M41" i="3" s="1"/>
  <c r="N37" i="10" s="1"/>
  <c r="N37" i="41" s="1"/>
  <c r="I107" i="4"/>
  <c r="J98" i="4" s="1"/>
  <c r="J141" i="20"/>
  <c r="J143" i="20" s="1"/>
  <c r="J148" i="20" s="1"/>
  <c r="J152" i="20" s="1"/>
  <c r="J156" i="20" s="1"/>
  <c r="I98" i="6"/>
  <c r="I100" i="6" s="1"/>
  <c r="I105" i="6" s="1"/>
  <c r="I109" i="6" s="1"/>
  <c r="I113" i="6" s="1"/>
  <c r="I21" i="4"/>
  <c r="J12" i="4" s="1"/>
  <c r="I64" i="5"/>
  <c r="I65" i="5" s="1"/>
  <c r="I73" i="5" s="1"/>
  <c r="I74" i="5" s="1"/>
  <c r="I76" i="5" s="1"/>
  <c r="I78" i="5" s="1"/>
  <c r="I79" i="5" s="1"/>
  <c r="I84" i="5" s="1"/>
  <c r="I86" i="5" s="1"/>
  <c r="M46" i="3"/>
  <c r="M47" i="3" s="1"/>
  <c r="M51" i="3" s="1"/>
  <c r="N38" i="10" s="1"/>
  <c r="N38" i="41" s="1"/>
  <c r="N36" i="3"/>
  <c r="N40" i="3" s="1"/>
  <c r="O25" i="10" s="1"/>
  <c r="O25" i="41" s="1"/>
  <c r="I64" i="38"/>
  <c r="I65" i="38" s="1"/>
  <c r="I73" i="38" s="1"/>
  <c r="I74" i="38" s="1"/>
  <c r="I76" i="38" s="1"/>
  <c r="I78" i="38" s="1"/>
  <c r="I79" i="38" s="1"/>
  <c r="I84" i="38" s="1"/>
  <c r="I86" i="38" s="1"/>
  <c r="N5" i="3" s="1"/>
  <c r="N9" i="3" s="1"/>
  <c r="O10" i="10" s="1"/>
  <c r="O10" i="41" s="1"/>
  <c r="J64" i="20"/>
  <c r="K55" i="20" s="1"/>
  <c r="I143" i="4"/>
  <c r="I148" i="4" s="1"/>
  <c r="I152" i="4" s="1"/>
  <c r="I156" i="4" s="1"/>
  <c r="J22" i="2"/>
  <c r="J30" i="2" s="1"/>
  <c r="J31" i="2" s="1"/>
  <c r="J33" i="2" s="1"/>
  <c r="J35" i="2" s="1"/>
  <c r="J36" i="2" s="1"/>
  <c r="J41" i="2" s="1"/>
  <c r="J43" i="2" s="1"/>
  <c r="O15" i="3" s="1"/>
  <c r="O19" i="3" s="1"/>
  <c r="P11" i="10" s="1"/>
  <c r="P11" i="41" s="1"/>
  <c r="K12" i="2"/>
  <c r="J143" i="5"/>
  <c r="J148" i="5" s="1"/>
  <c r="J152" i="5" s="1"/>
  <c r="J156" i="5" s="1"/>
  <c r="J57" i="4"/>
  <c r="J62" i="4" s="1"/>
  <c r="J66" i="4" s="1"/>
  <c r="J70" i="4" s="1"/>
  <c r="J150" i="2"/>
  <c r="J12" i="20"/>
  <c r="I22" i="20"/>
  <c r="I30" i="20" s="1"/>
  <c r="I31" i="20" s="1"/>
  <c r="I33" i="20" s="1"/>
  <c r="I35" i="20" s="1"/>
  <c r="I36" i="20" s="1"/>
  <c r="I41" i="20" s="1"/>
  <c r="I43" i="20" s="1"/>
  <c r="N55" i="3" s="1"/>
  <c r="N59" i="3" s="1"/>
  <c r="O15" i="10" s="1"/>
  <c r="O15" i="41" s="1"/>
  <c r="K57" i="2"/>
  <c r="K62" i="2" s="1"/>
  <c r="K66" i="2" s="1"/>
  <c r="K70" i="2" s="1"/>
  <c r="I150" i="38"/>
  <c r="M30" i="3"/>
  <c r="N24" i="10" s="1"/>
  <c r="N24" i="41" s="1"/>
  <c r="M27" i="3"/>
  <c r="M31" i="3" s="1"/>
  <c r="N36" i="10" s="1"/>
  <c r="N36" i="41" s="1"/>
  <c r="I143" i="6"/>
  <c r="I148" i="6" s="1"/>
  <c r="I152" i="6" s="1"/>
  <c r="I156" i="6" s="1"/>
  <c r="J21" i="38"/>
  <c r="N17" i="3"/>
  <c r="N21" i="3" s="1"/>
  <c r="O35" i="10" s="1"/>
  <c r="O35" i="41" s="1"/>
  <c r="J98" i="38"/>
  <c r="I108" i="38"/>
  <c r="I116" i="38" s="1"/>
  <c r="I117" i="38" s="1"/>
  <c r="I119" i="38" s="1"/>
  <c r="I121" i="38" s="1"/>
  <c r="I122" i="38" s="1"/>
  <c r="I127" i="38" s="1"/>
  <c r="I129" i="38" s="1"/>
  <c r="I97" i="38"/>
  <c r="I107" i="20"/>
  <c r="J100" i="2"/>
  <c r="J105" i="2" s="1"/>
  <c r="J109" i="2" s="1"/>
  <c r="J113" i="2" s="1"/>
  <c r="I57" i="6"/>
  <c r="I62" i="6" s="1"/>
  <c r="I66" i="6" s="1"/>
  <c r="I70" i="6" s="1"/>
  <c r="J100" i="5"/>
  <c r="J105" i="5" s="1"/>
  <c r="J109" i="5" s="1"/>
  <c r="J113" i="5" s="1"/>
  <c r="I14" i="5"/>
  <c r="I19" i="5" s="1"/>
  <c r="I23" i="5" s="1"/>
  <c r="I27" i="5" s="1"/>
  <c r="J12" i="6"/>
  <c r="I22" i="6"/>
  <c r="I30" i="6" s="1"/>
  <c r="I31" i="6" s="1"/>
  <c r="I33" i="6" s="1"/>
  <c r="I35" i="6" s="1"/>
  <c r="I36" i="6" s="1"/>
  <c r="I41" i="6" s="1"/>
  <c r="I43" i="6" s="1"/>
  <c r="M39" i="3" l="1"/>
  <c r="N13" i="10" s="1"/>
  <c r="N13" i="41" s="1"/>
  <c r="I108" i="4"/>
  <c r="I116" i="4" s="1"/>
  <c r="I117" i="4" s="1"/>
  <c r="I119" i="4" s="1"/>
  <c r="I121" i="4" s="1"/>
  <c r="I122" i="4" s="1"/>
  <c r="I127" i="4" s="1"/>
  <c r="I129" i="4" s="1"/>
  <c r="J55" i="5"/>
  <c r="I22" i="4"/>
  <c r="I30" i="4" s="1"/>
  <c r="I31" i="4" s="1"/>
  <c r="I33" i="4" s="1"/>
  <c r="I35" i="4" s="1"/>
  <c r="I36" i="4" s="1"/>
  <c r="I41" i="4" s="1"/>
  <c r="I43" i="4" s="1"/>
  <c r="N25" i="3" s="1"/>
  <c r="N29" i="3" s="1"/>
  <c r="O12" i="10" s="1"/>
  <c r="O12" i="41" s="1"/>
  <c r="I21" i="5"/>
  <c r="I22" i="5" s="1"/>
  <c r="I30" i="5" s="1"/>
  <c r="I31" i="5" s="1"/>
  <c r="I33" i="5" s="1"/>
  <c r="I35" i="5" s="1"/>
  <c r="I36" i="5" s="1"/>
  <c r="I41" i="5" s="1"/>
  <c r="I43" i="5" s="1"/>
  <c r="N35" i="3" s="1"/>
  <c r="J107" i="5"/>
  <c r="K98" i="5" s="1"/>
  <c r="J65" i="20"/>
  <c r="J73" i="20" s="1"/>
  <c r="J74" i="20" s="1"/>
  <c r="J76" i="20" s="1"/>
  <c r="J78" i="20" s="1"/>
  <c r="J79" i="20" s="1"/>
  <c r="J84" i="20" s="1"/>
  <c r="J86" i="20" s="1"/>
  <c r="M50" i="3"/>
  <c r="N26" i="10" s="1"/>
  <c r="N26" i="41" s="1"/>
  <c r="J55" i="38"/>
  <c r="J57" i="38" s="1"/>
  <c r="J62" i="38" s="1"/>
  <c r="J66" i="38" s="1"/>
  <c r="J70" i="38" s="1"/>
  <c r="I64" i="6"/>
  <c r="I65" i="6" s="1"/>
  <c r="I73" i="6" s="1"/>
  <c r="I74" i="6" s="1"/>
  <c r="I76" i="6" s="1"/>
  <c r="I78" i="6" s="1"/>
  <c r="I79" i="6" s="1"/>
  <c r="I84" i="6" s="1"/>
  <c r="I86" i="6" s="1"/>
  <c r="N45" i="3" s="1"/>
  <c r="N49" i="3" s="1"/>
  <c r="O14" i="10" s="1"/>
  <c r="O14" i="41" s="1"/>
  <c r="I150" i="6"/>
  <c r="J141" i="6" s="1"/>
  <c r="J150" i="5"/>
  <c r="J57" i="5"/>
  <c r="J62" i="5" s="1"/>
  <c r="J66" i="5" s="1"/>
  <c r="J70" i="5" s="1"/>
  <c r="J98" i="20"/>
  <c r="I108" i="20"/>
  <c r="I116" i="20" s="1"/>
  <c r="I117" i="20" s="1"/>
  <c r="I119" i="20" s="1"/>
  <c r="I121" i="20" s="1"/>
  <c r="I122" i="20" s="1"/>
  <c r="I127" i="20" s="1"/>
  <c r="I129" i="20" s="1"/>
  <c r="N56" i="3" s="1"/>
  <c r="J14" i="4"/>
  <c r="J19" i="4" s="1"/>
  <c r="J23" i="4" s="1"/>
  <c r="J27" i="4" s="1"/>
  <c r="J14" i="6"/>
  <c r="J19" i="6" s="1"/>
  <c r="J23" i="6" s="1"/>
  <c r="J27" i="6" s="1"/>
  <c r="I107" i="6"/>
  <c r="J14" i="20"/>
  <c r="J19" i="20" s="1"/>
  <c r="J23" i="20" s="1"/>
  <c r="J27" i="20" s="1"/>
  <c r="K14" i="2"/>
  <c r="K19" i="2" s="1"/>
  <c r="K23" i="2" s="1"/>
  <c r="K27" i="2" s="1"/>
  <c r="J100" i="4"/>
  <c r="J105" i="4" s="1"/>
  <c r="J109" i="4" s="1"/>
  <c r="J113" i="4" s="1"/>
  <c r="K12" i="38"/>
  <c r="J22" i="38"/>
  <c r="J30" i="38" s="1"/>
  <c r="J31" i="38" s="1"/>
  <c r="J33" i="38" s="1"/>
  <c r="J35" i="38" s="1"/>
  <c r="J36" i="38" s="1"/>
  <c r="J41" i="38" s="1"/>
  <c r="J43" i="38" s="1"/>
  <c r="J100" i="38"/>
  <c r="J105" i="38" s="1"/>
  <c r="J109" i="38" s="1"/>
  <c r="J113" i="38" s="1"/>
  <c r="I151" i="38"/>
  <c r="I159" i="38" s="1"/>
  <c r="I160" i="38" s="1"/>
  <c r="I162" i="38" s="1"/>
  <c r="I164" i="38" s="1"/>
  <c r="I165" i="38" s="1"/>
  <c r="I170" i="38" s="1"/>
  <c r="I172" i="38" s="1"/>
  <c r="N6" i="3" s="1"/>
  <c r="J141" i="38"/>
  <c r="J151" i="2"/>
  <c r="J159" i="2" s="1"/>
  <c r="J160" i="2" s="1"/>
  <c r="J162" i="2" s="1"/>
  <c r="J164" i="2" s="1"/>
  <c r="J165" i="2" s="1"/>
  <c r="J170" i="2" s="1"/>
  <c r="J172" i="2" s="1"/>
  <c r="K141" i="2"/>
  <c r="K57" i="20"/>
  <c r="K62" i="20" s="1"/>
  <c r="K66" i="20" s="1"/>
  <c r="K70" i="20" s="1"/>
  <c r="J150" i="20"/>
  <c r="J107" i="2"/>
  <c r="K64" i="2"/>
  <c r="J64" i="4"/>
  <c r="I150" i="4"/>
  <c r="J12" i="5" l="1"/>
  <c r="J108" i="5"/>
  <c r="J116" i="5" s="1"/>
  <c r="J117" i="5" s="1"/>
  <c r="J119" i="5" s="1"/>
  <c r="J121" i="5" s="1"/>
  <c r="J122" i="5" s="1"/>
  <c r="J127" i="5" s="1"/>
  <c r="J129" i="5" s="1"/>
  <c r="J55" i="6"/>
  <c r="J64" i="38"/>
  <c r="J65" i="38" s="1"/>
  <c r="J73" i="38" s="1"/>
  <c r="J74" i="38" s="1"/>
  <c r="J76" i="38" s="1"/>
  <c r="J78" i="38" s="1"/>
  <c r="J79" i="38" s="1"/>
  <c r="J84" i="38" s="1"/>
  <c r="J86" i="38" s="1"/>
  <c r="O5" i="3" s="1"/>
  <c r="O9" i="3" s="1"/>
  <c r="P10" i="10" s="1"/>
  <c r="P10" i="41" s="1"/>
  <c r="K21" i="2"/>
  <c r="K22" i="2" s="1"/>
  <c r="K30" i="2" s="1"/>
  <c r="K31" i="2" s="1"/>
  <c r="K33" i="2" s="1"/>
  <c r="K35" i="2" s="1"/>
  <c r="K36" i="2" s="1"/>
  <c r="K41" i="2" s="1"/>
  <c r="K43" i="2" s="1"/>
  <c r="K64" i="20"/>
  <c r="L55" i="20" s="1"/>
  <c r="J21" i="4"/>
  <c r="K12" i="4" s="1"/>
  <c r="J21" i="20"/>
  <c r="J22" i="20" s="1"/>
  <c r="J30" i="20" s="1"/>
  <c r="J31" i="20" s="1"/>
  <c r="J33" i="20" s="1"/>
  <c r="J35" i="20" s="1"/>
  <c r="J36" i="20" s="1"/>
  <c r="J41" i="20" s="1"/>
  <c r="J43" i="20" s="1"/>
  <c r="O55" i="3" s="1"/>
  <c r="O59" i="3" s="1"/>
  <c r="P15" i="10" s="1"/>
  <c r="P15" i="41" s="1"/>
  <c r="I151" i="6"/>
  <c r="I159" i="6" s="1"/>
  <c r="I160" i="6" s="1"/>
  <c r="I162" i="6" s="1"/>
  <c r="I164" i="6" s="1"/>
  <c r="I165" i="6" s="1"/>
  <c r="I170" i="6" s="1"/>
  <c r="I172" i="6" s="1"/>
  <c r="N7" i="3"/>
  <c r="N11" i="3" s="1"/>
  <c r="O34" i="10" s="1"/>
  <c r="O34" i="41" s="1"/>
  <c r="N10" i="3"/>
  <c r="O22" i="10" s="1"/>
  <c r="O22" i="41" s="1"/>
  <c r="N39" i="3"/>
  <c r="O13" i="10" s="1"/>
  <c r="O13" i="41" s="1"/>
  <c r="N37" i="3"/>
  <c r="N41" i="3" s="1"/>
  <c r="O37" i="10" s="1"/>
  <c r="O37" i="41" s="1"/>
  <c r="J107" i="4"/>
  <c r="J21" i="6"/>
  <c r="J143" i="6"/>
  <c r="J148" i="6" s="1"/>
  <c r="J152" i="6" s="1"/>
  <c r="J156" i="6" s="1"/>
  <c r="J143" i="38"/>
  <c r="J148" i="38" s="1"/>
  <c r="J152" i="38" s="1"/>
  <c r="J156" i="38" s="1"/>
  <c r="K14" i="38"/>
  <c r="K19" i="38" s="1"/>
  <c r="K23" i="38" s="1"/>
  <c r="K27" i="38" s="1"/>
  <c r="K141" i="5"/>
  <c r="J151" i="5"/>
  <c r="J159" i="5" s="1"/>
  <c r="J160" i="5" s="1"/>
  <c r="J162" i="5" s="1"/>
  <c r="J164" i="5" s="1"/>
  <c r="J165" i="5" s="1"/>
  <c r="J170" i="5" s="1"/>
  <c r="J172" i="5" s="1"/>
  <c r="O36" i="3" s="1"/>
  <c r="I108" i="6"/>
  <c r="I116" i="6" s="1"/>
  <c r="I117" i="6" s="1"/>
  <c r="I119" i="6" s="1"/>
  <c r="I121" i="6" s="1"/>
  <c r="I122" i="6" s="1"/>
  <c r="I127" i="6" s="1"/>
  <c r="I129" i="6" s="1"/>
  <c r="J98" i="6"/>
  <c r="K98" i="2"/>
  <c r="J108" i="2"/>
  <c r="J116" i="2" s="1"/>
  <c r="J117" i="2" s="1"/>
  <c r="J119" i="2" s="1"/>
  <c r="J121" i="2" s="1"/>
  <c r="J122" i="2" s="1"/>
  <c r="J127" i="2" s="1"/>
  <c r="J129" i="2" s="1"/>
  <c r="O16" i="3" s="1"/>
  <c r="K141" i="20"/>
  <c r="J151" i="20"/>
  <c r="J159" i="20" s="1"/>
  <c r="J160" i="20" s="1"/>
  <c r="J162" i="20" s="1"/>
  <c r="J164" i="20" s="1"/>
  <c r="J165" i="20" s="1"/>
  <c r="J170" i="20" s="1"/>
  <c r="J172" i="20" s="1"/>
  <c r="K65" i="2"/>
  <c r="K73" i="2" s="1"/>
  <c r="K74" i="2" s="1"/>
  <c r="K76" i="2" s="1"/>
  <c r="K78" i="2" s="1"/>
  <c r="K79" i="2" s="1"/>
  <c r="K84" i="2" s="1"/>
  <c r="K86" i="2" s="1"/>
  <c r="L55" i="2"/>
  <c r="K143" i="2"/>
  <c r="K148" i="2" s="1"/>
  <c r="K152" i="2" s="1"/>
  <c r="K156" i="2" s="1"/>
  <c r="J107" i="38"/>
  <c r="J14" i="5"/>
  <c r="J19" i="5" s="1"/>
  <c r="J23" i="5" s="1"/>
  <c r="J27" i="5" s="1"/>
  <c r="J64" i="5"/>
  <c r="K100" i="5"/>
  <c r="K105" i="5" s="1"/>
  <c r="K109" i="5" s="1"/>
  <c r="K113" i="5" s="1"/>
  <c r="N60" i="3"/>
  <c r="O27" i="10" s="1"/>
  <c r="O27" i="41" s="1"/>
  <c r="N57" i="3"/>
  <c r="N61" i="3" s="1"/>
  <c r="O39" i="10" s="1"/>
  <c r="O39" i="41" s="1"/>
  <c r="J100" i="20"/>
  <c r="J105" i="20" s="1"/>
  <c r="J109" i="20" s="1"/>
  <c r="J113" i="20" s="1"/>
  <c r="J57" i="6"/>
  <c r="J62" i="6" s="1"/>
  <c r="J66" i="6" s="1"/>
  <c r="J70" i="6" s="1"/>
  <c r="J141" i="4"/>
  <c r="I151" i="4"/>
  <c r="I159" i="4" s="1"/>
  <c r="I160" i="4" s="1"/>
  <c r="I162" i="4" s="1"/>
  <c r="I164" i="4" s="1"/>
  <c r="I165" i="4" s="1"/>
  <c r="I170" i="4" s="1"/>
  <c r="I172" i="4" s="1"/>
  <c r="N26" i="3" s="1"/>
  <c r="K55" i="4"/>
  <c r="J65" i="4"/>
  <c r="J73" i="4" s="1"/>
  <c r="J74" i="4" s="1"/>
  <c r="J76" i="4" s="1"/>
  <c r="J78" i="4" s="1"/>
  <c r="J79" i="4" s="1"/>
  <c r="J84" i="4" s="1"/>
  <c r="J86" i="4" s="1"/>
  <c r="K12" i="20" l="1"/>
  <c r="L12" i="2"/>
  <c r="K65" i="20"/>
  <c r="K73" i="20" s="1"/>
  <c r="K74" i="20" s="1"/>
  <c r="K76" i="20" s="1"/>
  <c r="K78" i="20" s="1"/>
  <c r="K79" i="20" s="1"/>
  <c r="K84" i="20" s="1"/>
  <c r="K86" i="20" s="1"/>
  <c r="K55" i="38"/>
  <c r="J22" i="4"/>
  <c r="J30" i="4" s="1"/>
  <c r="J31" i="4" s="1"/>
  <c r="J33" i="4" s="1"/>
  <c r="J35" i="4" s="1"/>
  <c r="J36" i="4" s="1"/>
  <c r="J41" i="4" s="1"/>
  <c r="J43" i="4" s="1"/>
  <c r="O25" i="3" s="1"/>
  <c r="O29" i="3" s="1"/>
  <c r="P12" i="10" s="1"/>
  <c r="P12" i="41" s="1"/>
  <c r="K150" i="2"/>
  <c r="L141" i="2" s="1"/>
  <c r="K107" i="5"/>
  <c r="K108" i="5" s="1"/>
  <c r="K116" i="5" s="1"/>
  <c r="K117" i="5" s="1"/>
  <c r="K119" i="5" s="1"/>
  <c r="K121" i="5" s="1"/>
  <c r="K122" i="5" s="1"/>
  <c r="K127" i="5" s="1"/>
  <c r="K129" i="5" s="1"/>
  <c r="N46" i="3"/>
  <c r="N47" i="3" s="1"/>
  <c r="N51" i="3" s="1"/>
  <c r="O38" i="10" s="1"/>
  <c r="O38" i="41" s="1"/>
  <c r="P15" i="3"/>
  <c r="P19" i="3" s="1"/>
  <c r="Q11" i="10" s="1"/>
  <c r="Q11" i="41" s="1"/>
  <c r="J64" i="6"/>
  <c r="K55" i="6" s="1"/>
  <c r="J150" i="38"/>
  <c r="J151" i="38" s="1"/>
  <c r="J159" i="38" s="1"/>
  <c r="J160" i="38" s="1"/>
  <c r="J162" i="38" s="1"/>
  <c r="J164" i="38" s="1"/>
  <c r="J165" i="38" s="1"/>
  <c r="J170" i="38" s="1"/>
  <c r="J172" i="38" s="1"/>
  <c r="L57" i="20"/>
  <c r="L62" i="20" s="1"/>
  <c r="L66" i="20" s="1"/>
  <c r="L70" i="20" s="1"/>
  <c r="J100" i="6"/>
  <c r="J105" i="6" s="1"/>
  <c r="J109" i="6" s="1"/>
  <c r="J113" i="6" s="1"/>
  <c r="K100" i="2"/>
  <c r="K105" i="2" s="1"/>
  <c r="K109" i="2" s="1"/>
  <c r="K113" i="2" s="1"/>
  <c r="L14" i="2"/>
  <c r="L19" i="2" s="1"/>
  <c r="L23" i="2" s="1"/>
  <c r="L27" i="2" s="1"/>
  <c r="J108" i="4"/>
  <c r="J116" i="4" s="1"/>
  <c r="J117" i="4" s="1"/>
  <c r="J119" i="4" s="1"/>
  <c r="J121" i="4" s="1"/>
  <c r="J122" i="4" s="1"/>
  <c r="J127" i="4" s="1"/>
  <c r="J129" i="4" s="1"/>
  <c r="K98" i="4"/>
  <c r="K14" i="20"/>
  <c r="K19" i="20" s="1"/>
  <c r="K23" i="20" s="1"/>
  <c r="K27" i="20" s="1"/>
  <c r="L57" i="2"/>
  <c r="L62" i="2" s="1"/>
  <c r="L66" i="2" s="1"/>
  <c r="L70" i="2" s="1"/>
  <c r="K143" i="5"/>
  <c r="K148" i="5" s="1"/>
  <c r="K152" i="5" s="1"/>
  <c r="K156" i="5" s="1"/>
  <c r="O40" i="3"/>
  <c r="P25" i="10" s="1"/>
  <c r="P25" i="41" s="1"/>
  <c r="K57" i="38"/>
  <c r="K62" i="38" s="1"/>
  <c r="K66" i="38" s="1"/>
  <c r="K70" i="38" s="1"/>
  <c r="K14" i="4"/>
  <c r="K19" i="4" s="1"/>
  <c r="K23" i="4" s="1"/>
  <c r="K27" i="4" s="1"/>
  <c r="N30" i="3"/>
  <c r="O24" i="10" s="1"/>
  <c r="O24" i="41" s="1"/>
  <c r="N27" i="3"/>
  <c r="N31" i="3" s="1"/>
  <c r="O36" i="10" s="1"/>
  <c r="O36" i="41" s="1"/>
  <c r="J143" i="4"/>
  <c r="J148" i="4" s="1"/>
  <c r="J152" i="4" s="1"/>
  <c r="J156" i="4" s="1"/>
  <c r="K57" i="4"/>
  <c r="K62" i="4" s="1"/>
  <c r="K66" i="4" s="1"/>
  <c r="K70" i="4" s="1"/>
  <c r="J65" i="5"/>
  <c r="J73" i="5" s="1"/>
  <c r="J74" i="5" s="1"/>
  <c r="J76" i="5" s="1"/>
  <c r="J78" i="5" s="1"/>
  <c r="J79" i="5" s="1"/>
  <c r="J84" i="5" s="1"/>
  <c r="J86" i="5" s="1"/>
  <c r="K55" i="5"/>
  <c r="J97" i="38"/>
  <c r="K98" i="38"/>
  <c r="J108" i="38"/>
  <c r="J116" i="38" s="1"/>
  <c r="J117" i="38" s="1"/>
  <c r="J119" i="38" s="1"/>
  <c r="J121" i="38" s="1"/>
  <c r="J122" i="38" s="1"/>
  <c r="J127" i="38" s="1"/>
  <c r="J129" i="38" s="1"/>
  <c r="J107" i="20"/>
  <c r="J21" i="5"/>
  <c r="K143" i="20"/>
  <c r="K148" i="20" s="1"/>
  <c r="K152" i="20" s="1"/>
  <c r="K156" i="20" s="1"/>
  <c r="J150" i="6"/>
  <c r="K12" i="6"/>
  <c r="J22" i="6"/>
  <c r="J30" i="6" s="1"/>
  <c r="J31" i="6" s="1"/>
  <c r="J33" i="6" s="1"/>
  <c r="J35" i="6" s="1"/>
  <c r="J36" i="6" s="1"/>
  <c r="J41" i="6" s="1"/>
  <c r="J43" i="6" s="1"/>
  <c r="O20" i="3"/>
  <c r="P23" i="10" s="1"/>
  <c r="P23" i="41" s="1"/>
  <c r="O17" i="3"/>
  <c r="O21" i="3" s="1"/>
  <c r="P35" i="10" s="1"/>
  <c r="P35" i="41" s="1"/>
  <c r="K21" i="38"/>
  <c r="K151" i="2" l="1"/>
  <c r="K159" i="2" s="1"/>
  <c r="K160" i="2" s="1"/>
  <c r="K162" i="2" s="1"/>
  <c r="K164" i="2" s="1"/>
  <c r="K165" i="2" s="1"/>
  <c r="K170" i="2" s="1"/>
  <c r="K172" i="2" s="1"/>
  <c r="J65" i="6"/>
  <c r="J73" i="6" s="1"/>
  <c r="J74" i="6" s="1"/>
  <c r="J76" i="6" s="1"/>
  <c r="J78" i="6" s="1"/>
  <c r="J79" i="6" s="1"/>
  <c r="J84" i="6" s="1"/>
  <c r="J86" i="6" s="1"/>
  <c r="O45" i="3" s="1"/>
  <c r="O49" i="3" s="1"/>
  <c r="P14" i="10" s="1"/>
  <c r="P14" i="41" s="1"/>
  <c r="L98" i="5"/>
  <c r="L100" i="5" s="1"/>
  <c r="L105" i="5" s="1"/>
  <c r="L109" i="5" s="1"/>
  <c r="L113" i="5" s="1"/>
  <c r="N50" i="3"/>
  <c r="O26" i="10" s="1"/>
  <c r="O26" i="41" s="1"/>
  <c r="K64" i="4"/>
  <c r="K65" i="4" s="1"/>
  <c r="K73" i="4" s="1"/>
  <c r="K74" i="4" s="1"/>
  <c r="K76" i="4" s="1"/>
  <c r="K78" i="4" s="1"/>
  <c r="K79" i="4" s="1"/>
  <c r="K84" i="4" s="1"/>
  <c r="K86" i="4" s="1"/>
  <c r="L64" i="20"/>
  <c r="M55" i="20" s="1"/>
  <c r="K150" i="5"/>
  <c r="K151" i="5" s="1"/>
  <c r="K159" i="5" s="1"/>
  <c r="K160" i="5" s="1"/>
  <c r="K162" i="5" s="1"/>
  <c r="K164" i="5" s="1"/>
  <c r="K165" i="5" s="1"/>
  <c r="K170" i="5" s="1"/>
  <c r="K172" i="5" s="1"/>
  <c r="P36" i="3" s="1"/>
  <c r="J107" i="6"/>
  <c r="K98" i="6" s="1"/>
  <c r="K141" i="38"/>
  <c r="K143" i="38" s="1"/>
  <c r="K148" i="38" s="1"/>
  <c r="K152" i="38" s="1"/>
  <c r="K156" i="38" s="1"/>
  <c r="K21" i="20"/>
  <c r="L12" i="20" s="1"/>
  <c r="K107" i="2"/>
  <c r="L98" i="2" s="1"/>
  <c r="K150" i="20"/>
  <c r="K151" i="20" s="1"/>
  <c r="K159" i="20" s="1"/>
  <c r="K160" i="20" s="1"/>
  <c r="K162" i="20" s="1"/>
  <c r="K164" i="20" s="1"/>
  <c r="K165" i="20" s="1"/>
  <c r="K170" i="20" s="1"/>
  <c r="K172" i="20" s="1"/>
  <c r="O6" i="3"/>
  <c r="O7" i="3" s="1"/>
  <c r="O11" i="3" s="1"/>
  <c r="P34" i="10" s="1"/>
  <c r="P34" i="41" s="1"/>
  <c r="L64" i="2"/>
  <c r="M55" i="2" s="1"/>
  <c r="J150" i="4"/>
  <c r="K64" i="38"/>
  <c r="K57" i="5"/>
  <c r="K62" i="5" s="1"/>
  <c r="K66" i="5" s="1"/>
  <c r="K70" i="5" s="1"/>
  <c r="K100" i="4"/>
  <c r="K105" i="4" s="1"/>
  <c r="K109" i="4" s="1"/>
  <c r="K113" i="4" s="1"/>
  <c r="J22" i="5"/>
  <c r="J30" i="5" s="1"/>
  <c r="J31" i="5" s="1"/>
  <c r="J33" i="5" s="1"/>
  <c r="J35" i="5" s="1"/>
  <c r="J36" i="5" s="1"/>
  <c r="J41" i="5" s="1"/>
  <c r="J43" i="5" s="1"/>
  <c r="O35" i="3" s="1"/>
  <c r="K12" i="5"/>
  <c r="K22" i="38"/>
  <c r="K30" i="38" s="1"/>
  <c r="K31" i="38" s="1"/>
  <c r="K33" i="38" s="1"/>
  <c r="K35" i="38" s="1"/>
  <c r="K36" i="38" s="1"/>
  <c r="K41" i="38" s="1"/>
  <c r="K43" i="38" s="1"/>
  <c r="L12" i="38"/>
  <c r="K14" i="6"/>
  <c r="K19" i="6" s="1"/>
  <c r="K23" i="6" s="1"/>
  <c r="K27" i="6" s="1"/>
  <c r="K57" i="6"/>
  <c r="K62" i="6" s="1"/>
  <c r="K66" i="6" s="1"/>
  <c r="K70" i="6" s="1"/>
  <c r="K100" i="38"/>
  <c r="K105" i="38" s="1"/>
  <c r="K109" i="38" s="1"/>
  <c r="K113" i="38" s="1"/>
  <c r="J151" i="6"/>
  <c r="J159" i="6" s="1"/>
  <c r="J160" i="6" s="1"/>
  <c r="J162" i="6" s="1"/>
  <c r="J164" i="6" s="1"/>
  <c r="J165" i="6" s="1"/>
  <c r="J170" i="6" s="1"/>
  <c r="J172" i="6" s="1"/>
  <c r="K141" i="6"/>
  <c r="K98" i="20"/>
  <c r="J108" i="20"/>
  <c r="J116" i="20" s="1"/>
  <c r="J117" i="20" s="1"/>
  <c r="J119" i="20" s="1"/>
  <c r="J121" i="20" s="1"/>
  <c r="J122" i="20" s="1"/>
  <c r="J127" i="20" s="1"/>
  <c r="J129" i="20" s="1"/>
  <c r="O56" i="3" s="1"/>
  <c r="L143" i="2"/>
  <c r="L148" i="2" s="1"/>
  <c r="L152" i="2" s="1"/>
  <c r="L156" i="2" s="1"/>
  <c r="L21" i="2"/>
  <c r="L65" i="2"/>
  <c r="L73" i="2" s="1"/>
  <c r="L74" i="2" s="1"/>
  <c r="L76" i="2" s="1"/>
  <c r="L78" i="2" s="1"/>
  <c r="L79" i="2" s="1"/>
  <c r="L84" i="2" s="1"/>
  <c r="L86" i="2" s="1"/>
  <c r="K21" i="4"/>
  <c r="J108" i="6" l="1"/>
  <c r="J116" i="6" s="1"/>
  <c r="J117" i="6" s="1"/>
  <c r="J119" i="6" s="1"/>
  <c r="J121" i="6" s="1"/>
  <c r="J122" i="6" s="1"/>
  <c r="J127" i="6" s="1"/>
  <c r="J129" i="6" s="1"/>
  <c r="L55" i="4"/>
  <c r="L65" i="20"/>
  <c r="L73" i="20" s="1"/>
  <c r="L74" i="20" s="1"/>
  <c r="L76" i="20" s="1"/>
  <c r="L78" i="20" s="1"/>
  <c r="L79" i="20" s="1"/>
  <c r="L84" i="20" s="1"/>
  <c r="L86" i="20" s="1"/>
  <c r="K108" i="2"/>
  <c r="K116" i="2" s="1"/>
  <c r="K117" i="2" s="1"/>
  <c r="K119" i="2" s="1"/>
  <c r="K121" i="2" s="1"/>
  <c r="K122" i="2" s="1"/>
  <c r="K127" i="2" s="1"/>
  <c r="K129" i="2" s="1"/>
  <c r="P16" i="3" s="1"/>
  <c r="P17" i="3" s="1"/>
  <c r="P21" i="3" s="1"/>
  <c r="Q35" i="10" s="1"/>
  <c r="Q35" i="41" s="1"/>
  <c r="L141" i="20"/>
  <c r="L143" i="20" s="1"/>
  <c r="L148" i="20" s="1"/>
  <c r="L152" i="20" s="1"/>
  <c r="L156" i="20" s="1"/>
  <c r="L107" i="5"/>
  <c r="M98" i="5" s="1"/>
  <c r="L141" i="5"/>
  <c r="L143" i="5" s="1"/>
  <c r="L148" i="5" s="1"/>
  <c r="L152" i="5" s="1"/>
  <c r="L156" i="5" s="1"/>
  <c r="O10" i="3"/>
  <c r="P22" i="10" s="1"/>
  <c r="P22" i="41" s="1"/>
  <c r="K21" i="6"/>
  <c r="L12" i="6" s="1"/>
  <c r="K107" i="38"/>
  <c r="L98" i="38" s="1"/>
  <c r="K64" i="5"/>
  <c r="L55" i="5" s="1"/>
  <c r="K22" i="20"/>
  <c r="K30" i="20" s="1"/>
  <c r="K31" i="20" s="1"/>
  <c r="K33" i="20" s="1"/>
  <c r="K35" i="20" s="1"/>
  <c r="K36" i="20" s="1"/>
  <c r="K41" i="20" s="1"/>
  <c r="K43" i="20" s="1"/>
  <c r="P55" i="3" s="1"/>
  <c r="P59" i="3" s="1"/>
  <c r="Q15" i="10" s="1"/>
  <c r="Q15" i="41" s="1"/>
  <c r="O46" i="3"/>
  <c r="O50" i="3" s="1"/>
  <c r="P26" i="10" s="1"/>
  <c r="P26" i="41" s="1"/>
  <c r="K150" i="38"/>
  <c r="L141" i="38" s="1"/>
  <c r="K107" i="4"/>
  <c r="L98" i="4" s="1"/>
  <c r="P40" i="3"/>
  <c r="Q25" i="10" s="1"/>
  <c r="Q25" i="41" s="1"/>
  <c r="K100" i="20"/>
  <c r="K105" i="20" s="1"/>
  <c r="K109" i="20" s="1"/>
  <c r="K113" i="20" s="1"/>
  <c r="L22" i="2"/>
  <c r="L30" i="2" s="1"/>
  <c r="L31" i="2" s="1"/>
  <c r="L33" i="2" s="1"/>
  <c r="L35" i="2" s="1"/>
  <c r="L36" i="2" s="1"/>
  <c r="L41" i="2" s="1"/>
  <c r="L43" i="2" s="1"/>
  <c r="Q15" i="3" s="1"/>
  <c r="Q19" i="3" s="1"/>
  <c r="R11" i="10" s="1"/>
  <c r="R11" i="41" s="1"/>
  <c r="M12" i="2"/>
  <c r="L100" i="2"/>
  <c r="L105" i="2" s="1"/>
  <c r="L109" i="2" s="1"/>
  <c r="L113" i="2" s="1"/>
  <c r="K14" i="5"/>
  <c r="K19" i="5" s="1"/>
  <c r="K23" i="5" s="1"/>
  <c r="K27" i="5" s="1"/>
  <c r="L12" i="4"/>
  <c r="K22" i="4"/>
  <c r="K30" i="4" s="1"/>
  <c r="K31" i="4" s="1"/>
  <c r="K33" i="4" s="1"/>
  <c r="K35" i="4" s="1"/>
  <c r="K36" i="4" s="1"/>
  <c r="K41" i="4" s="1"/>
  <c r="K43" i="4" s="1"/>
  <c r="P25" i="3" s="1"/>
  <c r="P29" i="3" s="1"/>
  <c r="Q12" i="10" s="1"/>
  <c r="Q12" i="41" s="1"/>
  <c r="M57" i="2"/>
  <c r="M62" i="2" s="1"/>
  <c r="M66" i="2" s="1"/>
  <c r="M70" i="2" s="1"/>
  <c r="K143" i="6"/>
  <c r="K148" i="6" s="1"/>
  <c r="K152" i="6" s="1"/>
  <c r="K156" i="6" s="1"/>
  <c r="L150" i="2"/>
  <c r="O39" i="3"/>
  <c r="P13" i="10" s="1"/>
  <c r="P13" i="41" s="1"/>
  <c r="O37" i="3"/>
  <c r="O41" i="3" s="1"/>
  <c r="P37" i="10" s="1"/>
  <c r="P37" i="41" s="1"/>
  <c r="L57" i="4"/>
  <c r="L62" i="4" s="1"/>
  <c r="L66" i="4" s="1"/>
  <c r="L70" i="4" s="1"/>
  <c r="K65" i="38"/>
  <c r="K73" i="38" s="1"/>
  <c r="K74" i="38" s="1"/>
  <c r="K76" i="38" s="1"/>
  <c r="K78" i="38" s="1"/>
  <c r="K79" i="38" s="1"/>
  <c r="K84" i="38" s="1"/>
  <c r="K86" i="38" s="1"/>
  <c r="P5" i="3" s="1"/>
  <c r="P9" i="3" s="1"/>
  <c r="Q10" i="10" s="1"/>
  <c r="Q10" i="41" s="1"/>
  <c r="L55" i="38"/>
  <c r="L14" i="20"/>
  <c r="L19" i="20" s="1"/>
  <c r="L23" i="20" s="1"/>
  <c r="L27" i="20" s="1"/>
  <c r="K141" i="4"/>
  <c r="J151" i="4"/>
  <c r="J159" i="4" s="1"/>
  <c r="J160" i="4" s="1"/>
  <c r="J162" i="4" s="1"/>
  <c r="J164" i="4" s="1"/>
  <c r="J165" i="4" s="1"/>
  <c r="J170" i="4" s="1"/>
  <c r="J172" i="4" s="1"/>
  <c r="O26" i="3" s="1"/>
  <c r="K64" i="6"/>
  <c r="L14" i="38"/>
  <c r="L19" i="38" s="1"/>
  <c r="L23" i="38" s="1"/>
  <c r="L27" i="38" s="1"/>
  <c r="M57" i="20"/>
  <c r="M62" i="20" s="1"/>
  <c r="M66" i="20" s="1"/>
  <c r="M70" i="20" s="1"/>
  <c r="K100" i="6"/>
  <c r="K105" i="6" s="1"/>
  <c r="K109" i="6" s="1"/>
  <c r="K113" i="6" s="1"/>
  <c r="O60" i="3"/>
  <c r="P27" i="10" s="1"/>
  <c r="P27" i="41" s="1"/>
  <c r="O57" i="3"/>
  <c r="O61" i="3" s="1"/>
  <c r="P39" i="10" s="1"/>
  <c r="P39" i="41" s="1"/>
  <c r="P20" i="3" l="1"/>
  <c r="Q23" i="10" s="1"/>
  <c r="Q23" i="41" s="1"/>
  <c r="L108" i="5"/>
  <c r="L116" i="5" s="1"/>
  <c r="L117" i="5" s="1"/>
  <c r="L119" i="5" s="1"/>
  <c r="L121" i="5" s="1"/>
  <c r="L122" i="5" s="1"/>
  <c r="L127" i="5" s="1"/>
  <c r="L129" i="5" s="1"/>
  <c r="O47" i="3"/>
  <c r="O51" i="3" s="1"/>
  <c r="P38" i="10" s="1"/>
  <c r="P38" i="41" s="1"/>
  <c r="K97" i="38"/>
  <c r="K108" i="38"/>
  <c r="K116" i="38" s="1"/>
  <c r="K117" i="38" s="1"/>
  <c r="K119" i="38" s="1"/>
  <c r="K121" i="38" s="1"/>
  <c r="K122" i="38" s="1"/>
  <c r="K127" i="38" s="1"/>
  <c r="K129" i="38" s="1"/>
  <c r="K65" i="5"/>
  <c r="K73" i="5" s="1"/>
  <c r="K74" i="5" s="1"/>
  <c r="K76" i="5" s="1"/>
  <c r="K78" i="5" s="1"/>
  <c r="K79" i="5" s="1"/>
  <c r="K84" i="5" s="1"/>
  <c r="K86" i="5" s="1"/>
  <c r="K22" i="6"/>
  <c r="K30" i="6" s="1"/>
  <c r="K31" i="6" s="1"/>
  <c r="K33" i="6" s="1"/>
  <c r="K35" i="6" s="1"/>
  <c r="K36" i="6" s="1"/>
  <c r="K41" i="6" s="1"/>
  <c r="K43" i="6" s="1"/>
  <c r="K108" i="4"/>
  <c r="K116" i="4" s="1"/>
  <c r="K117" i="4" s="1"/>
  <c r="K119" i="4" s="1"/>
  <c r="K121" i="4" s="1"/>
  <c r="K122" i="4" s="1"/>
  <c r="K127" i="4" s="1"/>
  <c r="K129" i="4" s="1"/>
  <c r="M64" i="20"/>
  <c r="N55" i="20" s="1"/>
  <c r="K107" i="6"/>
  <c r="K108" i="6" s="1"/>
  <c r="K116" i="6" s="1"/>
  <c r="K117" i="6" s="1"/>
  <c r="K119" i="6" s="1"/>
  <c r="K121" i="6" s="1"/>
  <c r="K122" i="6" s="1"/>
  <c r="K127" i="6" s="1"/>
  <c r="K129" i="6" s="1"/>
  <c r="K107" i="20"/>
  <c r="L98" i="20" s="1"/>
  <c r="L64" i="4"/>
  <c r="M55" i="4" s="1"/>
  <c r="K151" i="38"/>
  <c r="K159" i="38" s="1"/>
  <c r="K160" i="38" s="1"/>
  <c r="K162" i="38" s="1"/>
  <c r="K164" i="38" s="1"/>
  <c r="K165" i="38" s="1"/>
  <c r="K170" i="38" s="1"/>
  <c r="K172" i="38" s="1"/>
  <c r="L150" i="20"/>
  <c r="M141" i="20" s="1"/>
  <c r="K21" i="5"/>
  <c r="L12" i="5" s="1"/>
  <c r="L107" i="2"/>
  <c r="M98" i="2" s="1"/>
  <c r="L150" i="5"/>
  <c r="L57" i="38"/>
  <c r="L62" i="38" s="1"/>
  <c r="L66" i="38" s="1"/>
  <c r="L70" i="38" s="1"/>
  <c r="O27" i="3"/>
  <c r="O31" i="3" s="1"/>
  <c r="P36" i="10" s="1"/>
  <c r="P36" i="41" s="1"/>
  <c r="O30" i="3"/>
  <c r="P24" i="10" s="1"/>
  <c r="P24" i="41" s="1"/>
  <c r="K150" i="6"/>
  <c r="M100" i="5"/>
  <c r="M105" i="5" s="1"/>
  <c r="M109" i="5" s="1"/>
  <c r="M113" i="5" s="1"/>
  <c r="L55" i="6"/>
  <c r="K65" i="6"/>
  <c r="K73" i="6" s="1"/>
  <c r="K74" i="6" s="1"/>
  <c r="K76" i="6" s="1"/>
  <c r="K78" i="6" s="1"/>
  <c r="K79" i="6" s="1"/>
  <c r="K84" i="6" s="1"/>
  <c r="K86" i="6" s="1"/>
  <c r="K143" i="4"/>
  <c r="K148" i="4" s="1"/>
  <c r="K152" i="4" s="1"/>
  <c r="K156" i="4" s="1"/>
  <c r="L100" i="4"/>
  <c r="L105" i="4" s="1"/>
  <c r="L109" i="4" s="1"/>
  <c r="L113" i="4" s="1"/>
  <c r="M64" i="2"/>
  <c r="L14" i="4"/>
  <c r="L19" i="4" s="1"/>
  <c r="L23" i="4" s="1"/>
  <c r="L27" i="4" s="1"/>
  <c r="L143" i="38"/>
  <c r="L148" i="38" s="1"/>
  <c r="L152" i="38" s="1"/>
  <c r="L156" i="38" s="1"/>
  <c r="L14" i="6"/>
  <c r="L19" i="6" s="1"/>
  <c r="L23" i="6" s="1"/>
  <c r="L27" i="6" s="1"/>
  <c r="L21" i="38"/>
  <c r="L57" i="5"/>
  <c r="L62" i="5" s="1"/>
  <c r="L66" i="5" s="1"/>
  <c r="L70" i="5" s="1"/>
  <c r="M14" i="2"/>
  <c r="M19" i="2" s="1"/>
  <c r="M23" i="2" s="1"/>
  <c r="M27" i="2" s="1"/>
  <c r="L65" i="4"/>
  <c r="L73" i="4" s="1"/>
  <c r="L74" i="4" s="1"/>
  <c r="L76" i="4" s="1"/>
  <c r="L78" i="4" s="1"/>
  <c r="L79" i="4" s="1"/>
  <c r="L84" i="4" s="1"/>
  <c r="L86" i="4" s="1"/>
  <c r="L21" i="20"/>
  <c r="L100" i="38"/>
  <c r="L105" i="38" s="1"/>
  <c r="L109" i="38" s="1"/>
  <c r="L113" i="38" s="1"/>
  <c r="L151" i="2"/>
  <c r="L159" i="2" s="1"/>
  <c r="L160" i="2" s="1"/>
  <c r="L162" i="2" s="1"/>
  <c r="L164" i="2" s="1"/>
  <c r="L165" i="2" s="1"/>
  <c r="L170" i="2" s="1"/>
  <c r="L172" i="2" s="1"/>
  <c r="M141" i="2"/>
  <c r="P6" i="3" l="1"/>
  <c r="M65" i="20"/>
  <c r="M73" i="20" s="1"/>
  <c r="M74" i="20" s="1"/>
  <c r="M76" i="20" s="1"/>
  <c r="M78" i="20" s="1"/>
  <c r="M79" i="20" s="1"/>
  <c r="M84" i="20" s="1"/>
  <c r="M86" i="20" s="1"/>
  <c r="P45" i="3"/>
  <c r="P49" i="3" s="1"/>
  <c r="Q14" i="10" s="1"/>
  <c r="Q14" i="41" s="1"/>
  <c r="L98" i="6"/>
  <c r="K108" i="20"/>
  <c r="K116" i="20" s="1"/>
  <c r="K117" i="20" s="1"/>
  <c r="K119" i="20" s="1"/>
  <c r="K121" i="20" s="1"/>
  <c r="K122" i="20" s="1"/>
  <c r="K127" i="20" s="1"/>
  <c r="K129" i="20" s="1"/>
  <c r="P56" i="3" s="1"/>
  <c r="P57" i="3" s="1"/>
  <c r="P61" i="3" s="1"/>
  <c r="Q39" i="10" s="1"/>
  <c r="Q39" i="41" s="1"/>
  <c r="L151" i="20"/>
  <c r="L159" i="20" s="1"/>
  <c r="L160" i="20" s="1"/>
  <c r="L162" i="20" s="1"/>
  <c r="L164" i="20" s="1"/>
  <c r="L165" i="20" s="1"/>
  <c r="L170" i="20" s="1"/>
  <c r="L172" i="20" s="1"/>
  <c r="K150" i="4"/>
  <c r="K151" i="4" s="1"/>
  <c r="K159" i="4" s="1"/>
  <c r="K160" i="4" s="1"/>
  <c r="K162" i="4" s="1"/>
  <c r="K164" i="4" s="1"/>
  <c r="K165" i="4" s="1"/>
  <c r="K170" i="4" s="1"/>
  <c r="K172" i="4" s="1"/>
  <c r="P26" i="3" s="1"/>
  <c r="L21" i="6"/>
  <c r="M12" i="6" s="1"/>
  <c r="L21" i="4"/>
  <c r="L22" i="4" s="1"/>
  <c r="L30" i="4" s="1"/>
  <c r="L31" i="4" s="1"/>
  <c r="L33" i="4" s="1"/>
  <c r="L35" i="4" s="1"/>
  <c r="L36" i="4" s="1"/>
  <c r="L41" i="4" s="1"/>
  <c r="L43" i="4" s="1"/>
  <c r="Q25" i="3" s="1"/>
  <c r="Q29" i="3" s="1"/>
  <c r="R12" i="10" s="1"/>
  <c r="R12" i="41" s="1"/>
  <c r="L108" i="2"/>
  <c r="L116" i="2" s="1"/>
  <c r="L117" i="2" s="1"/>
  <c r="L119" i="2" s="1"/>
  <c r="L121" i="2" s="1"/>
  <c r="L122" i="2" s="1"/>
  <c r="L127" i="2" s="1"/>
  <c r="L129" i="2" s="1"/>
  <c r="Q16" i="3" s="1"/>
  <c r="L64" i="38"/>
  <c r="L65" i="38" s="1"/>
  <c r="L73" i="38" s="1"/>
  <c r="L74" i="38" s="1"/>
  <c r="L76" i="38" s="1"/>
  <c r="L78" i="38" s="1"/>
  <c r="L79" i="38" s="1"/>
  <c r="L84" i="38" s="1"/>
  <c r="L86" i="38" s="1"/>
  <c r="M21" i="2"/>
  <c r="M22" i="2" s="1"/>
  <c r="M30" i="2" s="1"/>
  <c r="M31" i="2" s="1"/>
  <c r="M33" i="2" s="1"/>
  <c r="M35" i="2" s="1"/>
  <c r="M36" i="2" s="1"/>
  <c r="M41" i="2" s="1"/>
  <c r="M43" i="2" s="1"/>
  <c r="K22" i="5"/>
  <c r="K30" i="5" s="1"/>
  <c r="K31" i="5" s="1"/>
  <c r="K33" i="5" s="1"/>
  <c r="K35" i="5" s="1"/>
  <c r="K36" i="5" s="1"/>
  <c r="K41" i="5" s="1"/>
  <c r="K43" i="5" s="1"/>
  <c r="P35" i="3" s="1"/>
  <c r="P39" i="3" s="1"/>
  <c r="Q13" i="10" s="1"/>
  <c r="Q13" i="41" s="1"/>
  <c r="L141" i="6"/>
  <c r="K151" i="6"/>
  <c r="K159" i="6" s="1"/>
  <c r="K160" i="6" s="1"/>
  <c r="K162" i="6" s="1"/>
  <c r="K164" i="6" s="1"/>
  <c r="K165" i="6" s="1"/>
  <c r="K170" i="6" s="1"/>
  <c r="K172" i="6" s="1"/>
  <c r="P46" i="3" s="1"/>
  <c r="M143" i="2"/>
  <c r="M148" i="2" s="1"/>
  <c r="M152" i="2" s="1"/>
  <c r="M156" i="2" s="1"/>
  <c r="M143" i="20"/>
  <c r="M148" i="20" s="1"/>
  <c r="M152" i="20" s="1"/>
  <c r="M156" i="20" s="1"/>
  <c r="N57" i="20"/>
  <c r="N62" i="20" s="1"/>
  <c r="N66" i="20" s="1"/>
  <c r="N70" i="20" s="1"/>
  <c r="P60" i="3"/>
  <c r="Q27" i="10" s="1"/>
  <c r="Q27" i="41" s="1"/>
  <c r="M57" i="4"/>
  <c r="M62" i="4" s="1"/>
  <c r="M66" i="4" s="1"/>
  <c r="M70" i="4" s="1"/>
  <c r="L100" i="20"/>
  <c r="L105" i="20" s="1"/>
  <c r="L109" i="20" s="1"/>
  <c r="L113" i="20" s="1"/>
  <c r="L151" i="5"/>
  <c r="L159" i="5" s="1"/>
  <c r="L160" i="5" s="1"/>
  <c r="L162" i="5" s="1"/>
  <c r="L164" i="5" s="1"/>
  <c r="L165" i="5" s="1"/>
  <c r="L170" i="5" s="1"/>
  <c r="L172" i="5" s="1"/>
  <c r="Q36" i="3" s="1"/>
  <c r="M141" i="5"/>
  <c r="L57" i="6"/>
  <c r="L62" i="6" s="1"/>
  <c r="L66" i="6" s="1"/>
  <c r="L70" i="6" s="1"/>
  <c r="L107" i="38"/>
  <c r="M65" i="2"/>
  <c r="M73" i="2" s="1"/>
  <c r="M74" i="2" s="1"/>
  <c r="M76" i="2" s="1"/>
  <c r="M78" i="2" s="1"/>
  <c r="M79" i="2" s="1"/>
  <c r="M84" i="2" s="1"/>
  <c r="M86" i="2" s="1"/>
  <c r="N55" i="2"/>
  <c r="M107" i="5"/>
  <c r="L14" i="5"/>
  <c r="L19" i="5" s="1"/>
  <c r="L23" i="5" s="1"/>
  <c r="L27" i="5" s="1"/>
  <c r="L64" i="5"/>
  <c r="L150" i="38"/>
  <c r="L107" i="4"/>
  <c r="M100" i="2"/>
  <c r="M105" i="2" s="1"/>
  <c r="M109" i="2" s="1"/>
  <c r="M113" i="2" s="1"/>
  <c r="L100" i="6"/>
  <c r="L105" i="6" s="1"/>
  <c r="L109" i="6" s="1"/>
  <c r="L113" i="6" s="1"/>
  <c r="L22" i="20"/>
  <c r="L30" i="20" s="1"/>
  <c r="L31" i="20" s="1"/>
  <c r="L33" i="20" s="1"/>
  <c r="L35" i="20" s="1"/>
  <c r="L36" i="20" s="1"/>
  <c r="L41" i="20" s="1"/>
  <c r="L43" i="20" s="1"/>
  <c r="Q55" i="3" s="1"/>
  <c r="Q59" i="3" s="1"/>
  <c r="R15" i="10" s="1"/>
  <c r="R15" i="41" s="1"/>
  <c r="M12" i="20"/>
  <c r="L22" i="38"/>
  <c r="L30" i="38" s="1"/>
  <c r="L31" i="38" s="1"/>
  <c r="L33" i="38" s="1"/>
  <c r="L35" i="38" s="1"/>
  <c r="L36" i="38" s="1"/>
  <c r="L41" i="38" s="1"/>
  <c r="L43" i="38" s="1"/>
  <c r="M12" i="38"/>
  <c r="P7" i="3"/>
  <c r="P11" i="3" s="1"/>
  <c r="Q34" i="10" s="1"/>
  <c r="Q34" i="41" s="1"/>
  <c r="P10" i="3"/>
  <c r="Q22" i="10" s="1"/>
  <c r="Q22" i="41" s="1"/>
  <c r="N12" i="2" l="1"/>
  <c r="N14" i="2" s="1"/>
  <c r="N19" i="2" s="1"/>
  <c r="N23" i="2" s="1"/>
  <c r="N27" i="2" s="1"/>
  <c r="L141" i="4"/>
  <c r="M12" i="4"/>
  <c r="L22" i="6"/>
  <c r="L30" i="6" s="1"/>
  <c r="L31" i="6" s="1"/>
  <c r="L33" i="6" s="1"/>
  <c r="L35" i="6" s="1"/>
  <c r="L36" i="6" s="1"/>
  <c r="L41" i="6" s="1"/>
  <c r="L43" i="6" s="1"/>
  <c r="L107" i="20"/>
  <c r="M98" i="20" s="1"/>
  <c r="Q5" i="3"/>
  <c r="Q9" i="3" s="1"/>
  <c r="R10" i="10" s="1"/>
  <c r="R10" i="41" s="1"/>
  <c r="M64" i="4"/>
  <c r="M65" i="4" s="1"/>
  <c r="M73" i="4" s="1"/>
  <c r="M74" i="4" s="1"/>
  <c r="M76" i="4" s="1"/>
  <c r="M78" i="4" s="1"/>
  <c r="M79" i="4" s="1"/>
  <c r="M84" i="4" s="1"/>
  <c r="M86" i="4" s="1"/>
  <c r="M55" i="38"/>
  <c r="M57" i="38" s="1"/>
  <c r="M62" i="38" s="1"/>
  <c r="M66" i="38" s="1"/>
  <c r="M70" i="38" s="1"/>
  <c r="L107" i="6"/>
  <c r="M98" i="6" s="1"/>
  <c r="P37" i="3"/>
  <c r="P41" i="3" s="1"/>
  <c r="Q37" i="10" s="1"/>
  <c r="Q37" i="41" s="1"/>
  <c r="R15" i="3"/>
  <c r="R19" i="3" s="1"/>
  <c r="S11" i="10" s="1"/>
  <c r="S11" i="41" s="1"/>
  <c r="Q20" i="3"/>
  <c r="R23" i="10" s="1"/>
  <c r="R23" i="41" s="1"/>
  <c r="Q17" i="3"/>
  <c r="Q21" i="3" s="1"/>
  <c r="R35" i="10" s="1"/>
  <c r="R35" i="41" s="1"/>
  <c r="M107" i="2"/>
  <c r="L97" i="38"/>
  <c r="M98" i="38"/>
  <c r="L108" i="38"/>
  <c r="L116" i="38" s="1"/>
  <c r="L117" i="38" s="1"/>
  <c r="L119" i="38" s="1"/>
  <c r="L121" i="38" s="1"/>
  <c r="L122" i="38" s="1"/>
  <c r="L127" i="38" s="1"/>
  <c r="L129" i="38" s="1"/>
  <c r="M14" i="6"/>
  <c r="M19" i="6" s="1"/>
  <c r="M23" i="6" s="1"/>
  <c r="M27" i="6" s="1"/>
  <c r="P50" i="3"/>
  <c r="Q26" i="10" s="1"/>
  <c r="Q26" i="41" s="1"/>
  <c r="P47" i="3"/>
  <c r="P51" i="3" s="1"/>
  <c r="Q38" i="10" s="1"/>
  <c r="Q38" i="41" s="1"/>
  <c r="Q40" i="3"/>
  <c r="R25" i="10" s="1"/>
  <c r="R25" i="41" s="1"/>
  <c r="M14" i="20"/>
  <c r="M19" i="20" s="1"/>
  <c r="M23" i="20" s="1"/>
  <c r="M27" i="20" s="1"/>
  <c r="L143" i="6"/>
  <c r="L148" i="6" s="1"/>
  <c r="L152" i="6" s="1"/>
  <c r="L156" i="6" s="1"/>
  <c r="M98" i="4"/>
  <c r="L108" i="4"/>
  <c r="L116" i="4" s="1"/>
  <c r="L117" i="4" s="1"/>
  <c r="L119" i="4" s="1"/>
  <c r="L121" i="4" s="1"/>
  <c r="L122" i="4" s="1"/>
  <c r="L127" i="4" s="1"/>
  <c r="L129" i="4" s="1"/>
  <c r="L21" i="5"/>
  <c r="N64" i="20"/>
  <c r="M14" i="38"/>
  <c r="M19" i="38" s="1"/>
  <c r="M23" i="38" s="1"/>
  <c r="M27" i="38" s="1"/>
  <c r="L151" i="38"/>
  <c r="L159" i="38" s="1"/>
  <c r="L160" i="38" s="1"/>
  <c r="L162" i="38" s="1"/>
  <c r="L164" i="38" s="1"/>
  <c r="L165" i="38" s="1"/>
  <c r="L170" i="38" s="1"/>
  <c r="L172" i="38" s="1"/>
  <c r="M141" i="38"/>
  <c r="L65" i="5"/>
  <c r="L73" i="5" s="1"/>
  <c r="L74" i="5" s="1"/>
  <c r="L76" i="5" s="1"/>
  <c r="L78" i="5" s="1"/>
  <c r="L79" i="5" s="1"/>
  <c r="L84" i="5" s="1"/>
  <c r="L86" i="5" s="1"/>
  <c r="M55" i="5"/>
  <c r="M108" i="5"/>
  <c r="M116" i="5" s="1"/>
  <c r="M117" i="5" s="1"/>
  <c r="M119" i="5" s="1"/>
  <c r="M121" i="5" s="1"/>
  <c r="M122" i="5" s="1"/>
  <c r="M127" i="5" s="1"/>
  <c r="M129" i="5" s="1"/>
  <c r="N98" i="5"/>
  <c r="L64" i="6"/>
  <c r="M150" i="20"/>
  <c r="P27" i="3"/>
  <c r="P31" i="3" s="1"/>
  <c r="Q36" i="10" s="1"/>
  <c r="Q36" i="41" s="1"/>
  <c r="P30" i="3"/>
  <c r="Q24" i="10" s="1"/>
  <c r="Q24" i="41" s="1"/>
  <c r="N57" i="2"/>
  <c r="N62" i="2" s="1"/>
  <c r="N66" i="2" s="1"/>
  <c r="N70" i="2" s="1"/>
  <c r="M14" i="4"/>
  <c r="M19" i="4" s="1"/>
  <c r="M23" i="4" s="1"/>
  <c r="M27" i="4" s="1"/>
  <c r="L143" i="4"/>
  <c r="L148" i="4" s="1"/>
  <c r="L152" i="4" s="1"/>
  <c r="L156" i="4" s="1"/>
  <c r="M143" i="5"/>
  <c r="M148" i="5" s="1"/>
  <c r="M152" i="5" s="1"/>
  <c r="M156" i="5" s="1"/>
  <c r="M150" i="2"/>
  <c r="L108" i="20" l="1"/>
  <c r="L116" i="20" s="1"/>
  <c r="L117" i="20" s="1"/>
  <c r="L119" i="20" s="1"/>
  <c r="L121" i="20" s="1"/>
  <c r="L122" i="20" s="1"/>
  <c r="L127" i="20" s="1"/>
  <c r="L129" i="20" s="1"/>
  <c r="Q56" i="3" s="1"/>
  <c r="Q60" i="3" s="1"/>
  <c r="R27" i="10" s="1"/>
  <c r="R27" i="41" s="1"/>
  <c r="N55" i="4"/>
  <c r="M21" i="20"/>
  <c r="M22" i="20" s="1"/>
  <c r="M30" i="20" s="1"/>
  <c r="M31" i="20" s="1"/>
  <c r="M33" i="20" s="1"/>
  <c r="M35" i="20" s="1"/>
  <c r="M36" i="20" s="1"/>
  <c r="M41" i="20" s="1"/>
  <c r="M43" i="20" s="1"/>
  <c r="R55" i="3" s="1"/>
  <c r="R59" i="3" s="1"/>
  <c r="S15" i="10" s="1"/>
  <c r="S15" i="41" s="1"/>
  <c r="L108" i="6"/>
  <c r="L116" i="6" s="1"/>
  <c r="L117" i="6" s="1"/>
  <c r="L119" i="6" s="1"/>
  <c r="L121" i="6" s="1"/>
  <c r="L122" i="6" s="1"/>
  <c r="L127" i="6" s="1"/>
  <c r="L129" i="6" s="1"/>
  <c r="N64" i="2"/>
  <c r="N65" i="2" s="1"/>
  <c r="N73" i="2" s="1"/>
  <c r="N74" i="2" s="1"/>
  <c r="N76" i="2" s="1"/>
  <c r="N78" i="2" s="1"/>
  <c r="N79" i="2" s="1"/>
  <c r="N84" i="2" s="1"/>
  <c r="N86" i="2" s="1"/>
  <c r="L150" i="4"/>
  <c r="L151" i="4" s="1"/>
  <c r="L159" i="4" s="1"/>
  <c r="L160" i="4" s="1"/>
  <c r="L162" i="4" s="1"/>
  <c r="L164" i="4" s="1"/>
  <c r="L165" i="4" s="1"/>
  <c r="L170" i="4" s="1"/>
  <c r="L172" i="4" s="1"/>
  <c r="Q26" i="3" s="1"/>
  <c r="N21" i="2"/>
  <c r="N22" i="2" s="1"/>
  <c r="N30" i="2" s="1"/>
  <c r="N31" i="2" s="1"/>
  <c r="N33" i="2" s="1"/>
  <c r="N35" i="2" s="1"/>
  <c r="N36" i="2" s="1"/>
  <c r="N41" i="2" s="1"/>
  <c r="N43" i="2" s="1"/>
  <c r="M21" i="6"/>
  <c r="N12" i="6" s="1"/>
  <c r="M64" i="38"/>
  <c r="N55" i="38" s="1"/>
  <c r="M12" i="5"/>
  <c r="L22" i="5"/>
  <c r="L30" i="5" s="1"/>
  <c r="L31" i="5" s="1"/>
  <c r="L33" i="5" s="1"/>
  <c r="L35" i="5" s="1"/>
  <c r="L36" i="5" s="1"/>
  <c r="L41" i="5" s="1"/>
  <c r="L43" i="5" s="1"/>
  <c r="Q35" i="3" s="1"/>
  <c r="Q57" i="3"/>
  <c r="Q61" i="3" s="1"/>
  <c r="R39" i="10" s="1"/>
  <c r="R39" i="41" s="1"/>
  <c r="N98" i="2"/>
  <c r="M108" i="2"/>
  <c r="M116" i="2" s="1"/>
  <c r="M117" i="2" s="1"/>
  <c r="M119" i="2" s="1"/>
  <c r="M121" i="2" s="1"/>
  <c r="M122" i="2" s="1"/>
  <c r="M127" i="2" s="1"/>
  <c r="M129" i="2" s="1"/>
  <c r="N12" i="20"/>
  <c r="M55" i="6"/>
  <c r="L65" i="6"/>
  <c r="L73" i="6" s="1"/>
  <c r="L74" i="6" s="1"/>
  <c r="L76" i="6" s="1"/>
  <c r="L78" i="6" s="1"/>
  <c r="L79" i="6" s="1"/>
  <c r="L84" i="6" s="1"/>
  <c r="L86" i="6" s="1"/>
  <c r="Q45" i="3" s="1"/>
  <c r="Q49" i="3" s="1"/>
  <c r="R14" i="10" s="1"/>
  <c r="R14" i="41" s="1"/>
  <c r="M21" i="38"/>
  <c r="M100" i="4"/>
  <c r="M105" i="4" s="1"/>
  <c r="M109" i="4" s="1"/>
  <c r="M113" i="4" s="1"/>
  <c r="M143" i="38"/>
  <c r="M148" i="38" s="1"/>
  <c r="M152" i="38" s="1"/>
  <c r="M156" i="38" s="1"/>
  <c r="M57" i="5"/>
  <c r="M62" i="5" s="1"/>
  <c r="M66" i="5" s="1"/>
  <c r="M70" i="5" s="1"/>
  <c r="Q6" i="3"/>
  <c r="N100" i="5"/>
  <c r="N105" i="5" s="1"/>
  <c r="N109" i="5" s="1"/>
  <c r="N113" i="5" s="1"/>
  <c r="M151" i="2"/>
  <c r="M159" i="2" s="1"/>
  <c r="M160" i="2" s="1"/>
  <c r="M162" i="2" s="1"/>
  <c r="M164" i="2" s="1"/>
  <c r="M165" i="2" s="1"/>
  <c r="M170" i="2" s="1"/>
  <c r="M172" i="2" s="1"/>
  <c r="N141" i="2"/>
  <c r="M150" i="5"/>
  <c r="O55" i="20"/>
  <c r="N65" i="20"/>
  <c r="N73" i="20" s="1"/>
  <c r="N74" i="20" s="1"/>
  <c r="N76" i="20" s="1"/>
  <c r="N78" i="20" s="1"/>
  <c r="N79" i="20" s="1"/>
  <c r="N84" i="20" s="1"/>
  <c r="N86" i="20" s="1"/>
  <c r="L150" i="6"/>
  <c r="M100" i="38"/>
  <c r="M105" i="38" s="1"/>
  <c r="M109" i="38" s="1"/>
  <c r="M113" i="38" s="1"/>
  <c r="N141" i="20"/>
  <c r="M151" i="20"/>
  <c r="M159" i="20" s="1"/>
  <c r="M160" i="20" s="1"/>
  <c r="M162" i="20" s="1"/>
  <c r="M164" i="20" s="1"/>
  <c r="M165" i="20" s="1"/>
  <c r="M170" i="20" s="1"/>
  <c r="M172" i="20" s="1"/>
  <c r="M21" i="4"/>
  <c r="N57" i="4"/>
  <c r="N62" i="4" s="1"/>
  <c r="N66" i="4" s="1"/>
  <c r="N70" i="4" s="1"/>
  <c r="M100" i="20"/>
  <c r="M105" i="20" s="1"/>
  <c r="M109" i="20" s="1"/>
  <c r="M113" i="20" s="1"/>
  <c r="M100" i="6"/>
  <c r="M105" i="6" s="1"/>
  <c r="M109" i="6" s="1"/>
  <c r="M113" i="6" s="1"/>
  <c r="M107" i="20" l="1"/>
  <c r="O55" i="2"/>
  <c r="O57" i="2" s="1"/>
  <c r="O62" i="2" s="1"/>
  <c r="O66" i="2" s="1"/>
  <c r="O70" i="2" s="1"/>
  <c r="N64" i="4"/>
  <c r="O55" i="4" s="1"/>
  <c r="O12" i="2"/>
  <c r="O14" i="2" s="1"/>
  <c r="O19" i="2" s="1"/>
  <c r="O23" i="2" s="1"/>
  <c r="O27" i="2" s="1"/>
  <c r="M107" i="4"/>
  <c r="M108" i="4" s="1"/>
  <c r="M116" i="4" s="1"/>
  <c r="M117" i="4" s="1"/>
  <c r="M119" i="4" s="1"/>
  <c r="M121" i="4" s="1"/>
  <c r="M122" i="4" s="1"/>
  <c r="M127" i="4" s="1"/>
  <c r="M129" i="4" s="1"/>
  <c r="M22" i="6"/>
  <c r="M30" i="6" s="1"/>
  <c r="M31" i="6" s="1"/>
  <c r="M33" i="6" s="1"/>
  <c r="M35" i="6" s="1"/>
  <c r="M36" i="6" s="1"/>
  <c r="M41" i="6" s="1"/>
  <c r="M43" i="6" s="1"/>
  <c r="M64" i="5"/>
  <c r="M65" i="5" s="1"/>
  <c r="M73" i="5" s="1"/>
  <c r="M74" i="5" s="1"/>
  <c r="M76" i="5" s="1"/>
  <c r="M78" i="5" s="1"/>
  <c r="M79" i="5" s="1"/>
  <c r="M84" i="5" s="1"/>
  <c r="M86" i="5" s="1"/>
  <c r="M65" i="38"/>
  <c r="M73" i="38" s="1"/>
  <c r="M74" i="38" s="1"/>
  <c r="M76" i="38" s="1"/>
  <c r="M78" i="38" s="1"/>
  <c r="M79" i="38" s="1"/>
  <c r="M84" i="38" s="1"/>
  <c r="M86" i="38" s="1"/>
  <c r="M150" i="38"/>
  <c r="N141" i="38" s="1"/>
  <c r="M141" i="4"/>
  <c r="M143" i="4" s="1"/>
  <c r="M148" i="4" s="1"/>
  <c r="M152" i="4" s="1"/>
  <c r="M156" i="4" s="1"/>
  <c r="M22" i="38"/>
  <c r="M30" i="38" s="1"/>
  <c r="M31" i="38" s="1"/>
  <c r="M33" i="38" s="1"/>
  <c r="M35" i="38" s="1"/>
  <c r="M36" i="38" s="1"/>
  <c r="M41" i="38" s="1"/>
  <c r="M43" i="38" s="1"/>
  <c r="N12" i="38"/>
  <c r="M141" i="6"/>
  <c r="L151" i="6"/>
  <c r="L159" i="6" s="1"/>
  <c r="L160" i="6" s="1"/>
  <c r="L162" i="6" s="1"/>
  <c r="L164" i="6" s="1"/>
  <c r="L165" i="6" s="1"/>
  <c r="L170" i="6" s="1"/>
  <c r="L172" i="6" s="1"/>
  <c r="Q46" i="3" s="1"/>
  <c r="N107" i="5"/>
  <c r="N14" i="20"/>
  <c r="N19" i="20" s="1"/>
  <c r="N23" i="20" s="1"/>
  <c r="N27" i="20" s="1"/>
  <c r="N143" i="20"/>
  <c r="N148" i="20" s="1"/>
  <c r="N152" i="20" s="1"/>
  <c r="N156" i="20" s="1"/>
  <c r="N12" i="4"/>
  <c r="M22" i="4"/>
  <c r="M30" i="4" s="1"/>
  <c r="M31" i="4" s="1"/>
  <c r="M33" i="4" s="1"/>
  <c r="M35" i="4" s="1"/>
  <c r="M36" i="4" s="1"/>
  <c r="M41" i="4" s="1"/>
  <c r="M43" i="4" s="1"/>
  <c r="R25" i="3" s="1"/>
  <c r="R29" i="3" s="1"/>
  <c r="S12" i="10" s="1"/>
  <c r="S12" i="41" s="1"/>
  <c r="O57" i="20"/>
  <c r="O62" i="20" s="1"/>
  <c r="O66" i="20" s="1"/>
  <c r="O70" i="20" s="1"/>
  <c r="Q10" i="3"/>
  <c r="R22" i="10" s="1"/>
  <c r="R22" i="41" s="1"/>
  <c r="Q7" i="3"/>
  <c r="Q11" i="3" s="1"/>
  <c r="R34" i="10" s="1"/>
  <c r="R34" i="41" s="1"/>
  <c r="N14" i="6"/>
  <c r="N19" i="6" s="1"/>
  <c r="N23" i="6" s="1"/>
  <c r="N27" i="6" s="1"/>
  <c r="N141" i="5"/>
  <c r="M151" i="5"/>
  <c r="M159" i="5" s="1"/>
  <c r="M160" i="5" s="1"/>
  <c r="M162" i="5" s="1"/>
  <c r="M164" i="5" s="1"/>
  <c r="M165" i="5" s="1"/>
  <c r="M170" i="5" s="1"/>
  <c r="M172" i="5" s="1"/>
  <c r="R36" i="3" s="1"/>
  <c r="Q39" i="3"/>
  <c r="R13" i="10" s="1"/>
  <c r="R13" i="41" s="1"/>
  <c r="Q37" i="3"/>
  <c r="Q41" i="3" s="1"/>
  <c r="R37" i="10" s="1"/>
  <c r="R37" i="41" s="1"/>
  <c r="S15" i="3"/>
  <c r="S19" i="3" s="1"/>
  <c r="T11" i="10" s="1"/>
  <c r="T11" i="41" s="1"/>
  <c r="M14" i="5"/>
  <c r="M19" i="5" s="1"/>
  <c r="M23" i="5" s="1"/>
  <c r="M27" i="5" s="1"/>
  <c r="M108" i="20"/>
  <c r="M116" i="20" s="1"/>
  <c r="M117" i="20" s="1"/>
  <c r="M119" i="20" s="1"/>
  <c r="M121" i="20" s="1"/>
  <c r="M122" i="20" s="1"/>
  <c r="M127" i="20" s="1"/>
  <c r="M129" i="20" s="1"/>
  <c r="R56" i="3" s="1"/>
  <c r="N98" i="20"/>
  <c r="R16" i="3"/>
  <c r="N57" i="38"/>
  <c r="N62" i="38" s="1"/>
  <c r="N66" i="38" s="1"/>
  <c r="N70" i="38" s="1"/>
  <c r="M107" i="6"/>
  <c r="M107" i="38"/>
  <c r="N143" i="2"/>
  <c r="N148" i="2" s="1"/>
  <c r="N152" i="2" s="1"/>
  <c r="N156" i="2" s="1"/>
  <c r="M57" i="6"/>
  <c r="M62" i="6" s="1"/>
  <c r="M66" i="6" s="1"/>
  <c r="M70" i="6" s="1"/>
  <c r="N100" i="2"/>
  <c r="N105" i="2" s="1"/>
  <c r="N109" i="2" s="1"/>
  <c r="N113" i="2" s="1"/>
  <c r="Q30" i="3"/>
  <c r="R24" i="10" s="1"/>
  <c r="R24" i="41" s="1"/>
  <c r="Q27" i="3"/>
  <c r="Q31" i="3" s="1"/>
  <c r="R36" i="10" s="1"/>
  <c r="R36" i="41" s="1"/>
  <c r="N65" i="4" l="1"/>
  <c r="N73" i="4" s="1"/>
  <c r="N74" i="4" s="1"/>
  <c r="N76" i="4" s="1"/>
  <c r="N78" i="4" s="1"/>
  <c r="N79" i="4" s="1"/>
  <c r="N84" i="4" s="1"/>
  <c r="N86" i="4" s="1"/>
  <c r="R5" i="3"/>
  <c r="R9" i="3" s="1"/>
  <c r="S10" i="10" s="1"/>
  <c r="S10" i="41" s="1"/>
  <c r="N21" i="6"/>
  <c r="O12" i="6" s="1"/>
  <c r="M151" i="38"/>
  <c r="M159" i="38" s="1"/>
  <c r="M160" i="38" s="1"/>
  <c r="M162" i="38" s="1"/>
  <c r="M164" i="38" s="1"/>
  <c r="M165" i="38" s="1"/>
  <c r="M170" i="38" s="1"/>
  <c r="M172" i="38" s="1"/>
  <c r="N55" i="5"/>
  <c r="N57" i="5" s="1"/>
  <c r="N62" i="5" s="1"/>
  <c r="N66" i="5" s="1"/>
  <c r="N70" i="5" s="1"/>
  <c r="M64" i="6"/>
  <c r="N55" i="6" s="1"/>
  <c r="N98" i="4"/>
  <c r="N100" i="4" s="1"/>
  <c r="N105" i="4" s="1"/>
  <c r="N109" i="4" s="1"/>
  <c r="N113" i="4" s="1"/>
  <c r="N107" i="2"/>
  <c r="N108" i="2" s="1"/>
  <c r="N116" i="2" s="1"/>
  <c r="N117" i="2" s="1"/>
  <c r="N119" i="2" s="1"/>
  <c r="N121" i="2" s="1"/>
  <c r="N122" i="2" s="1"/>
  <c r="N127" i="2" s="1"/>
  <c r="N129" i="2" s="1"/>
  <c r="N150" i="20"/>
  <c r="N151" i="20" s="1"/>
  <c r="N159" i="20" s="1"/>
  <c r="N160" i="20" s="1"/>
  <c r="N162" i="20" s="1"/>
  <c r="N164" i="20" s="1"/>
  <c r="N165" i="20" s="1"/>
  <c r="N170" i="20" s="1"/>
  <c r="N172" i="20" s="1"/>
  <c r="M150" i="4"/>
  <c r="N141" i="4" s="1"/>
  <c r="R60" i="3"/>
  <c r="S27" i="10" s="1"/>
  <c r="S27" i="41" s="1"/>
  <c r="R57" i="3"/>
  <c r="R61" i="3" s="1"/>
  <c r="S39" i="10" s="1"/>
  <c r="S39" i="41" s="1"/>
  <c r="N98" i="6"/>
  <c r="M108" i="6"/>
  <c r="M116" i="6" s="1"/>
  <c r="M117" i="6" s="1"/>
  <c r="M119" i="6" s="1"/>
  <c r="M121" i="6" s="1"/>
  <c r="M122" i="6" s="1"/>
  <c r="M127" i="6" s="1"/>
  <c r="M129" i="6" s="1"/>
  <c r="N64" i="38"/>
  <c r="N21" i="20"/>
  <c r="N150" i="2"/>
  <c r="O21" i="2"/>
  <c r="N108" i="5"/>
  <c r="N116" i="5" s="1"/>
  <c r="N117" i="5" s="1"/>
  <c r="N119" i="5" s="1"/>
  <c r="N121" i="5" s="1"/>
  <c r="N122" i="5" s="1"/>
  <c r="N127" i="5" s="1"/>
  <c r="N129" i="5" s="1"/>
  <c r="O98" i="5"/>
  <c r="N14" i="4"/>
  <c r="N19" i="4" s="1"/>
  <c r="N23" i="4" s="1"/>
  <c r="N27" i="4" s="1"/>
  <c r="Q50" i="3"/>
  <c r="R26" i="10" s="1"/>
  <c r="R26" i="41" s="1"/>
  <c r="Q47" i="3"/>
  <c r="Q51" i="3" s="1"/>
  <c r="R38" i="10" s="1"/>
  <c r="R38" i="41" s="1"/>
  <c r="M97" i="38"/>
  <c r="M108" i="38"/>
  <c r="M116" i="38" s="1"/>
  <c r="M117" i="38" s="1"/>
  <c r="M119" i="38" s="1"/>
  <c r="M121" i="38" s="1"/>
  <c r="M122" i="38" s="1"/>
  <c r="M127" i="38" s="1"/>
  <c r="M129" i="38" s="1"/>
  <c r="N98" i="38"/>
  <c r="M21" i="5"/>
  <c r="O64" i="20"/>
  <c r="M143" i="6"/>
  <c r="M148" i="6" s="1"/>
  <c r="M152" i="6" s="1"/>
  <c r="M156" i="6" s="1"/>
  <c r="R20" i="3"/>
  <c r="S23" i="10" s="1"/>
  <c r="S23" i="41" s="1"/>
  <c r="R17" i="3"/>
  <c r="R21" i="3" s="1"/>
  <c r="S35" i="10" s="1"/>
  <c r="S35" i="41" s="1"/>
  <c r="O57" i="4"/>
  <c r="O62" i="4" s="1"/>
  <c r="O66" i="4" s="1"/>
  <c r="O70" i="4" s="1"/>
  <c r="N100" i="20"/>
  <c r="N105" i="20" s="1"/>
  <c r="N109" i="20" s="1"/>
  <c r="N113" i="20" s="1"/>
  <c r="R40" i="3"/>
  <c r="S25" i="10" s="1"/>
  <c r="S25" i="41" s="1"/>
  <c r="N143" i="38"/>
  <c r="N148" i="38" s="1"/>
  <c r="N152" i="38" s="1"/>
  <c r="N156" i="38" s="1"/>
  <c r="O64" i="2"/>
  <c r="N14" i="38"/>
  <c r="N19" i="38" s="1"/>
  <c r="N23" i="38" s="1"/>
  <c r="N27" i="38" s="1"/>
  <c r="N143" i="5"/>
  <c r="N148" i="5" s="1"/>
  <c r="N152" i="5" s="1"/>
  <c r="N156" i="5" s="1"/>
  <c r="R6" i="3" l="1"/>
  <c r="N22" i="6"/>
  <c r="N30" i="6" s="1"/>
  <c r="N31" i="6" s="1"/>
  <c r="N33" i="6" s="1"/>
  <c r="N35" i="6" s="1"/>
  <c r="N36" i="6" s="1"/>
  <c r="N41" i="6" s="1"/>
  <c r="N43" i="6" s="1"/>
  <c r="O98" i="2"/>
  <c r="O100" i="2" s="1"/>
  <c r="O105" i="2" s="1"/>
  <c r="O109" i="2" s="1"/>
  <c r="O113" i="2" s="1"/>
  <c r="M65" i="6"/>
  <c r="M73" i="6" s="1"/>
  <c r="M74" i="6" s="1"/>
  <c r="M76" i="6" s="1"/>
  <c r="M78" i="6" s="1"/>
  <c r="M79" i="6" s="1"/>
  <c r="M84" i="6" s="1"/>
  <c r="M86" i="6" s="1"/>
  <c r="R45" i="3" s="1"/>
  <c r="R49" i="3" s="1"/>
  <c r="S14" i="10" s="1"/>
  <c r="S14" i="41" s="1"/>
  <c r="M151" i="4"/>
  <c r="M159" i="4" s="1"/>
  <c r="M160" i="4" s="1"/>
  <c r="M162" i="4" s="1"/>
  <c r="M164" i="4" s="1"/>
  <c r="M165" i="4" s="1"/>
  <c r="M170" i="4" s="1"/>
  <c r="M172" i="4" s="1"/>
  <c r="R26" i="3" s="1"/>
  <c r="R30" i="3" s="1"/>
  <c r="S24" i="10" s="1"/>
  <c r="S24" i="41" s="1"/>
  <c r="O141" i="20"/>
  <c r="O143" i="20" s="1"/>
  <c r="O148" i="20" s="1"/>
  <c r="O152" i="20" s="1"/>
  <c r="O156" i="20" s="1"/>
  <c r="N150" i="38"/>
  <c r="O141" i="38" s="1"/>
  <c r="N107" i="4"/>
  <c r="O98" i="4" s="1"/>
  <c r="N21" i="4"/>
  <c r="O12" i="4" s="1"/>
  <c r="M150" i="6"/>
  <c r="N141" i="6" s="1"/>
  <c r="O64" i="4"/>
  <c r="O65" i="4" s="1"/>
  <c r="O73" i="4" s="1"/>
  <c r="O74" i="4" s="1"/>
  <c r="O76" i="4" s="1"/>
  <c r="O78" i="4" s="1"/>
  <c r="O79" i="4" s="1"/>
  <c r="O84" i="4" s="1"/>
  <c r="O86" i="4" s="1"/>
  <c r="N64" i="5"/>
  <c r="N65" i="5" s="1"/>
  <c r="N73" i="5" s="1"/>
  <c r="N74" i="5" s="1"/>
  <c r="N76" i="5" s="1"/>
  <c r="N78" i="5" s="1"/>
  <c r="N79" i="5" s="1"/>
  <c r="N84" i="5" s="1"/>
  <c r="N86" i="5" s="1"/>
  <c r="N107" i="20"/>
  <c r="N108" i="20" s="1"/>
  <c r="N116" i="20" s="1"/>
  <c r="N117" i="20" s="1"/>
  <c r="N119" i="20" s="1"/>
  <c r="N121" i="20" s="1"/>
  <c r="N122" i="20" s="1"/>
  <c r="N127" i="20" s="1"/>
  <c r="N129" i="20" s="1"/>
  <c r="S56" i="3" s="1"/>
  <c r="R10" i="3"/>
  <c r="S22" i="10" s="1"/>
  <c r="S22" i="41" s="1"/>
  <c r="R7" i="3"/>
  <c r="R11" i="3" s="1"/>
  <c r="S34" i="10" s="1"/>
  <c r="S34" i="41" s="1"/>
  <c r="N57" i="6"/>
  <c r="N62" i="6" s="1"/>
  <c r="N66" i="6" s="1"/>
  <c r="N70" i="6" s="1"/>
  <c r="O100" i="5"/>
  <c r="O105" i="5" s="1"/>
  <c r="O109" i="5" s="1"/>
  <c r="O113" i="5" s="1"/>
  <c r="M22" i="5"/>
  <c r="M30" i="5" s="1"/>
  <c r="M31" i="5" s="1"/>
  <c r="M33" i="5" s="1"/>
  <c r="M35" i="5" s="1"/>
  <c r="M36" i="5" s="1"/>
  <c r="M41" i="5" s="1"/>
  <c r="M43" i="5" s="1"/>
  <c r="R35" i="3" s="1"/>
  <c r="N12" i="5"/>
  <c r="O22" i="2"/>
  <c r="O30" i="2" s="1"/>
  <c r="O31" i="2" s="1"/>
  <c r="O33" i="2" s="1"/>
  <c r="O35" i="2" s="1"/>
  <c r="O36" i="2" s="1"/>
  <c r="O41" i="2" s="1"/>
  <c r="O43" i="2" s="1"/>
  <c r="P12" i="2"/>
  <c r="O141" i="2"/>
  <c r="N151" i="2"/>
  <c r="N159" i="2" s="1"/>
  <c r="N160" i="2" s="1"/>
  <c r="N162" i="2" s="1"/>
  <c r="N164" i="2" s="1"/>
  <c r="N165" i="2" s="1"/>
  <c r="N170" i="2" s="1"/>
  <c r="N172" i="2" s="1"/>
  <c r="S16" i="3" s="1"/>
  <c r="N21" i="38"/>
  <c r="P55" i="2"/>
  <c r="O65" i="2"/>
  <c r="O73" i="2" s="1"/>
  <c r="O74" i="2" s="1"/>
  <c r="O76" i="2" s="1"/>
  <c r="O78" i="2" s="1"/>
  <c r="O79" i="2" s="1"/>
  <c r="O84" i="2" s="1"/>
  <c r="O86" i="2" s="1"/>
  <c r="O12" i="20"/>
  <c r="N22" i="20"/>
  <c r="N30" i="20" s="1"/>
  <c r="N31" i="20" s="1"/>
  <c r="N33" i="20" s="1"/>
  <c r="N35" i="20" s="1"/>
  <c r="N36" i="20" s="1"/>
  <c r="N41" i="20" s="1"/>
  <c r="N43" i="20" s="1"/>
  <c r="S55" i="3" s="1"/>
  <c r="S59" i="3" s="1"/>
  <c r="T15" i="10" s="1"/>
  <c r="T15" i="41" s="1"/>
  <c r="O55" i="38"/>
  <c r="N65" i="38"/>
  <c r="N73" i="38" s="1"/>
  <c r="N74" i="38" s="1"/>
  <c r="N76" i="38" s="1"/>
  <c r="N78" i="38" s="1"/>
  <c r="N79" i="38" s="1"/>
  <c r="N84" i="38" s="1"/>
  <c r="N86" i="38" s="1"/>
  <c r="N143" i="4"/>
  <c r="N148" i="4" s="1"/>
  <c r="N152" i="4" s="1"/>
  <c r="N156" i="4" s="1"/>
  <c r="N150" i="5"/>
  <c r="O14" i="6"/>
  <c r="O19" i="6" s="1"/>
  <c r="O23" i="6" s="1"/>
  <c r="O27" i="6" s="1"/>
  <c r="P55" i="20"/>
  <c r="O65" i="20"/>
  <c r="O73" i="20" s="1"/>
  <c r="O74" i="20" s="1"/>
  <c r="O76" i="20" s="1"/>
  <c r="O78" i="20" s="1"/>
  <c r="O79" i="20" s="1"/>
  <c r="O84" i="20" s="1"/>
  <c r="O86" i="20" s="1"/>
  <c r="N100" i="38"/>
  <c r="N105" i="38" s="1"/>
  <c r="N109" i="38" s="1"/>
  <c r="N113" i="38" s="1"/>
  <c r="N100" i="6"/>
  <c r="N105" i="6" s="1"/>
  <c r="N109" i="6" s="1"/>
  <c r="N113" i="6" s="1"/>
  <c r="N108" i="4" l="1"/>
  <c r="N116" i="4" s="1"/>
  <c r="N117" i="4" s="1"/>
  <c r="N119" i="4" s="1"/>
  <c r="N121" i="4" s="1"/>
  <c r="N122" i="4" s="1"/>
  <c r="N127" i="4" s="1"/>
  <c r="N129" i="4" s="1"/>
  <c r="N22" i="4"/>
  <c r="N30" i="4" s="1"/>
  <c r="N31" i="4" s="1"/>
  <c r="N33" i="4" s="1"/>
  <c r="N35" i="4" s="1"/>
  <c r="N36" i="4" s="1"/>
  <c r="N41" i="4" s="1"/>
  <c r="N43" i="4" s="1"/>
  <c r="S25" i="3" s="1"/>
  <c r="S29" i="3" s="1"/>
  <c r="T12" i="10" s="1"/>
  <c r="T12" i="41" s="1"/>
  <c r="M151" i="6"/>
  <c r="M159" i="6" s="1"/>
  <c r="M160" i="6" s="1"/>
  <c r="M162" i="6" s="1"/>
  <c r="M164" i="6" s="1"/>
  <c r="M165" i="6" s="1"/>
  <c r="M170" i="6" s="1"/>
  <c r="M172" i="6" s="1"/>
  <c r="R46" i="3" s="1"/>
  <c r="R50" i="3" s="1"/>
  <c r="S26" i="10" s="1"/>
  <c r="S26" i="41" s="1"/>
  <c r="N151" i="38"/>
  <c r="N159" i="38" s="1"/>
  <c r="N160" i="38" s="1"/>
  <c r="N162" i="38" s="1"/>
  <c r="N164" i="38" s="1"/>
  <c r="N165" i="38" s="1"/>
  <c r="N170" i="38" s="1"/>
  <c r="N172" i="38" s="1"/>
  <c r="R27" i="3"/>
  <c r="R31" i="3" s="1"/>
  <c r="S36" i="10" s="1"/>
  <c r="S36" i="41" s="1"/>
  <c r="N150" i="4"/>
  <c r="N151" i="4" s="1"/>
  <c r="N159" i="4" s="1"/>
  <c r="N160" i="4" s="1"/>
  <c r="N162" i="4" s="1"/>
  <c r="N164" i="4" s="1"/>
  <c r="N165" i="4" s="1"/>
  <c r="N170" i="4" s="1"/>
  <c r="N172" i="4" s="1"/>
  <c r="S26" i="3" s="1"/>
  <c r="O98" i="20"/>
  <c r="P55" i="4"/>
  <c r="P57" i="4" s="1"/>
  <c r="P62" i="4" s="1"/>
  <c r="P66" i="4" s="1"/>
  <c r="P70" i="4" s="1"/>
  <c r="O55" i="5"/>
  <c r="O57" i="5" s="1"/>
  <c r="O62" i="5" s="1"/>
  <c r="O66" i="5" s="1"/>
  <c r="O70" i="5" s="1"/>
  <c r="N64" i="6"/>
  <c r="N65" i="6" s="1"/>
  <c r="N73" i="6" s="1"/>
  <c r="N74" i="6" s="1"/>
  <c r="N76" i="6" s="1"/>
  <c r="N78" i="6" s="1"/>
  <c r="N79" i="6" s="1"/>
  <c r="N84" i="6" s="1"/>
  <c r="N86" i="6" s="1"/>
  <c r="S45" i="3" s="1"/>
  <c r="S49" i="3" s="1"/>
  <c r="T14" i="10" s="1"/>
  <c r="T14" i="41" s="1"/>
  <c r="N107" i="6"/>
  <c r="O98" i="6" s="1"/>
  <c r="O150" i="20"/>
  <c r="P141" i="20" s="1"/>
  <c r="O107" i="2"/>
  <c r="P98" i="2" s="1"/>
  <c r="S60" i="3"/>
  <c r="T27" i="10" s="1"/>
  <c r="T27" i="41" s="1"/>
  <c r="S57" i="3"/>
  <c r="S61" i="3" s="1"/>
  <c r="T39" i="10" s="1"/>
  <c r="T39" i="41" s="1"/>
  <c r="S20" i="3"/>
  <c r="T23" i="10" s="1"/>
  <c r="T23" i="41" s="1"/>
  <c r="S17" i="3"/>
  <c r="S21" i="3" s="1"/>
  <c r="T35" i="10" s="1"/>
  <c r="T35" i="41" s="1"/>
  <c r="N107" i="38"/>
  <c r="N14" i="5"/>
  <c r="N19" i="5" s="1"/>
  <c r="N23" i="5" s="1"/>
  <c r="N27" i="5" s="1"/>
  <c r="O143" i="2"/>
  <c r="O148" i="2" s="1"/>
  <c r="O152" i="2" s="1"/>
  <c r="O156" i="2" s="1"/>
  <c r="R39" i="3"/>
  <c r="S13" i="10" s="1"/>
  <c r="S13" i="41" s="1"/>
  <c r="R37" i="3"/>
  <c r="R41" i="3" s="1"/>
  <c r="S37" i="10" s="1"/>
  <c r="S37" i="41" s="1"/>
  <c r="O108" i="2"/>
  <c r="O116" i="2" s="1"/>
  <c r="O117" i="2" s="1"/>
  <c r="O119" i="2" s="1"/>
  <c r="O121" i="2" s="1"/>
  <c r="O122" i="2" s="1"/>
  <c r="O127" i="2" s="1"/>
  <c r="O129" i="2" s="1"/>
  <c r="O100" i="4"/>
  <c r="O105" i="4" s="1"/>
  <c r="O109" i="4" s="1"/>
  <c r="O113" i="4" s="1"/>
  <c r="O57" i="38"/>
  <c r="O62" i="38" s="1"/>
  <c r="O66" i="38" s="1"/>
  <c r="O70" i="38" s="1"/>
  <c r="P57" i="20"/>
  <c r="P62" i="20" s="1"/>
  <c r="P66" i="20" s="1"/>
  <c r="P70" i="20" s="1"/>
  <c r="P57" i="2"/>
  <c r="P62" i="2" s="1"/>
  <c r="P66" i="2" s="1"/>
  <c r="P70" i="2" s="1"/>
  <c r="N143" i="6"/>
  <c r="N148" i="6" s="1"/>
  <c r="N152" i="6" s="1"/>
  <c r="N156" i="6" s="1"/>
  <c r="O14" i="20"/>
  <c r="O19" i="20" s="1"/>
  <c r="O23" i="20" s="1"/>
  <c r="O27" i="20" s="1"/>
  <c r="N151" i="5"/>
  <c r="N159" i="5" s="1"/>
  <c r="N160" i="5" s="1"/>
  <c r="N162" i="5" s="1"/>
  <c r="N164" i="5" s="1"/>
  <c r="N165" i="5" s="1"/>
  <c r="N170" i="5" s="1"/>
  <c r="N172" i="5" s="1"/>
  <c r="S36" i="3" s="1"/>
  <c r="O141" i="5"/>
  <c r="O21" i="6"/>
  <c r="O143" i="38"/>
  <c r="O148" i="38" s="1"/>
  <c r="O152" i="38" s="1"/>
  <c r="O156" i="38" s="1"/>
  <c r="O14" i="4"/>
  <c r="O19" i="4" s="1"/>
  <c r="O23" i="4" s="1"/>
  <c r="O27" i="4" s="1"/>
  <c r="P14" i="2"/>
  <c r="P19" i="2" s="1"/>
  <c r="P23" i="2" s="1"/>
  <c r="P27" i="2" s="1"/>
  <c r="T15" i="3"/>
  <c r="T19" i="3" s="1"/>
  <c r="O12" i="38"/>
  <c r="N22" i="38"/>
  <c r="N30" i="38" s="1"/>
  <c r="N31" i="38" s="1"/>
  <c r="N33" i="38" s="1"/>
  <c r="N35" i="38" s="1"/>
  <c r="N36" i="38" s="1"/>
  <c r="N41" i="38" s="1"/>
  <c r="N43" i="38" s="1"/>
  <c r="S5" i="3" s="1"/>
  <c r="S9" i="3" s="1"/>
  <c r="T10" i="10" s="1"/>
  <c r="T10" i="41" s="1"/>
  <c r="O100" i="20"/>
  <c r="O105" i="20" s="1"/>
  <c r="O109" i="20" s="1"/>
  <c r="O113" i="20" s="1"/>
  <c r="O107" i="5"/>
  <c r="R47" i="3" l="1"/>
  <c r="R51" i="3" s="1"/>
  <c r="S38" i="10" s="1"/>
  <c r="S38" i="41" s="1"/>
  <c r="O55" i="6"/>
  <c r="O141" i="4"/>
  <c r="O143" i="4" s="1"/>
  <c r="O148" i="4" s="1"/>
  <c r="O152" i="4" s="1"/>
  <c r="O156" i="4" s="1"/>
  <c r="O151" i="20"/>
  <c r="O159" i="20" s="1"/>
  <c r="O160" i="20" s="1"/>
  <c r="O162" i="20" s="1"/>
  <c r="O164" i="20" s="1"/>
  <c r="O165" i="20" s="1"/>
  <c r="O170" i="20" s="1"/>
  <c r="O172" i="20" s="1"/>
  <c r="N21" i="5"/>
  <c r="N22" i="5" s="1"/>
  <c r="N30" i="5" s="1"/>
  <c r="N31" i="5" s="1"/>
  <c r="N33" i="5" s="1"/>
  <c r="N35" i="5" s="1"/>
  <c r="N36" i="5" s="1"/>
  <c r="N41" i="5" s="1"/>
  <c r="N43" i="5" s="1"/>
  <c r="S35" i="3" s="1"/>
  <c r="S39" i="3" s="1"/>
  <c r="T13" i="10" s="1"/>
  <c r="T13" i="41" s="1"/>
  <c r="N108" i="6"/>
  <c r="N116" i="6" s="1"/>
  <c r="N117" i="6" s="1"/>
  <c r="N119" i="6" s="1"/>
  <c r="N121" i="6" s="1"/>
  <c r="N122" i="6" s="1"/>
  <c r="N127" i="6" s="1"/>
  <c r="N129" i="6" s="1"/>
  <c r="O150" i="38"/>
  <c r="O151" i="38" s="1"/>
  <c r="O159" i="38" s="1"/>
  <c r="O160" i="38" s="1"/>
  <c r="O162" i="38" s="1"/>
  <c r="O164" i="38" s="1"/>
  <c r="O165" i="38" s="1"/>
  <c r="O170" i="38" s="1"/>
  <c r="O172" i="38" s="1"/>
  <c r="O64" i="38"/>
  <c r="O65" i="38" s="1"/>
  <c r="O73" i="38" s="1"/>
  <c r="O74" i="38" s="1"/>
  <c r="O76" i="38" s="1"/>
  <c r="O78" i="38" s="1"/>
  <c r="O79" i="38" s="1"/>
  <c r="O84" i="38" s="1"/>
  <c r="O86" i="38" s="1"/>
  <c r="O64" i="5"/>
  <c r="P55" i="5" s="1"/>
  <c r="O107" i="20"/>
  <c r="O108" i="20" s="1"/>
  <c r="O116" i="20" s="1"/>
  <c r="O117" i="20" s="1"/>
  <c r="O119" i="20" s="1"/>
  <c r="O121" i="20" s="1"/>
  <c r="O122" i="20" s="1"/>
  <c r="O127" i="20" s="1"/>
  <c r="O129" i="20" s="1"/>
  <c r="P21" i="2"/>
  <c r="Q12" i="2" s="1"/>
  <c r="P64" i="2"/>
  <c r="Q55" i="2" s="1"/>
  <c r="P64" i="4"/>
  <c r="P65" i="4" s="1"/>
  <c r="P73" i="4" s="1"/>
  <c r="P74" i="4" s="1"/>
  <c r="P76" i="4" s="1"/>
  <c r="P78" i="4" s="1"/>
  <c r="P79" i="4" s="1"/>
  <c r="P84" i="4" s="1"/>
  <c r="P86" i="4" s="1"/>
  <c r="O22" i="6"/>
  <c r="O30" i="6" s="1"/>
  <c r="O31" i="6" s="1"/>
  <c r="O33" i="6" s="1"/>
  <c r="O35" i="6" s="1"/>
  <c r="O36" i="6" s="1"/>
  <c r="O41" i="6" s="1"/>
  <c r="O43" i="6" s="1"/>
  <c r="P12" i="6"/>
  <c r="O57" i="6"/>
  <c r="O62" i="6" s="1"/>
  <c r="O66" i="6" s="1"/>
  <c r="O70" i="6" s="1"/>
  <c r="O100" i="6"/>
  <c r="O105" i="6" s="1"/>
  <c r="O109" i="6" s="1"/>
  <c r="O113" i="6" s="1"/>
  <c r="O107" i="4"/>
  <c r="N108" i="38"/>
  <c r="N116" i="38" s="1"/>
  <c r="N117" i="38" s="1"/>
  <c r="N119" i="38" s="1"/>
  <c r="N121" i="38" s="1"/>
  <c r="N122" i="38" s="1"/>
  <c r="N127" i="38" s="1"/>
  <c r="N129" i="38" s="1"/>
  <c r="S6" i="3" s="1"/>
  <c r="N97" i="38"/>
  <c r="O98" i="38"/>
  <c r="O21" i="4"/>
  <c r="N150" i="6"/>
  <c r="P64" i="20"/>
  <c r="P100" i="2"/>
  <c r="P105" i="2" s="1"/>
  <c r="P109" i="2" s="1"/>
  <c r="P113" i="2" s="1"/>
  <c r="O14" i="38"/>
  <c r="O19" i="38" s="1"/>
  <c r="O23" i="38" s="1"/>
  <c r="O27" i="38" s="1"/>
  <c r="P143" i="20"/>
  <c r="P148" i="20" s="1"/>
  <c r="P152" i="20" s="1"/>
  <c r="P156" i="20" s="1"/>
  <c r="O108" i="5"/>
  <c r="O116" i="5" s="1"/>
  <c r="O117" i="5" s="1"/>
  <c r="O119" i="5" s="1"/>
  <c r="O121" i="5" s="1"/>
  <c r="O122" i="5" s="1"/>
  <c r="O127" i="5" s="1"/>
  <c r="O129" i="5" s="1"/>
  <c r="P98" i="5"/>
  <c r="O143" i="5"/>
  <c r="O148" i="5" s="1"/>
  <c r="O152" i="5" s="1"/>
  <c r="O156" i="5" s="1"/>
  <c r="O21" i="20"/>
  <c r="S40" i="3"/>
  <c r="T25" i="10" s="1"/>
  <c r="T25" i="41" s="1"/>
  <c r="S30" i="3"/>
  <c r="T24" i="10" s="1"/>
  <c r="T24" i="41" s="1"/>
  <c r="S27" i="3"/>
  <c r="S31" i="3" s="1"/>
  <c r="T36" i="10" s="1"/>
  <c r="T36" i="41" s="1"/>
  <c r="O150" i="2"/>
  <c r="P141" i="38" l="1"/>
  <c r="P55" i="38"/>
  <c r="O65" i="5"/>
  <c r="O73" i="5" s="1"/>
  <c r="O74" i="5" s="1"/>
  <c r="O76" i="5" s="1"/>
  <c r="O78" i="5" s="1"/>
  <c r="O79" i="5" s="1"/>
  <c r="O84" i="5" s="1"/>
  <c r="O86" i="5" s="1"/>
  <c r="T56" i="3"/>
  <c r="T60" i="3" s="1"/>
  <c r="P65" i="2"/>
  <c r="P73" i="2" s="1"/>
  <c r="P74" i="2" s="1"/>
  <c r="P76" i="2" s="1"/>
  <c r="P78" i="2" s="1"/>
  <c r="P79" i="2" s="1"/>
  <c r="P84" i="2" s="1"/>
  <c r="P86" i="2" s="1"/>
  <c r="O12" i="5"/>
  <c r="O14" i="5" s="1"/>
  <c r="O19" i="5" s="1"/>
  <c r="O23" i="5" s="1"/>
  <c r="O27" i="5" s="1"/>
  <c r="O150" i="5"/>
  <c r="P141" i="5" s="1"/>
  <c r="P107" i="2"/>
  <c r="Q98" i="2" s="1"/>
  <c r="Q55" i="4"/>
  <c r="Q57" i="4" s="1"/>
  <c r="Q62" i="4" s="1"/>
  <c r="Q66" i="4" s="1"/>
  <c r="Q70" i="4" s="1"/>
  <c r="O107" i="6"/>
  <c r="P98" i="6" s="1"/>
  <c r="P98" i="20"/>
  <c r="P100" i="20" s="1"/>
  <c r="P105" i="20" s="1"/>
  <c r="P109" i="20" s="1"/>
  <c r="P113" i="20" s="1"/>
  <c r="P22" i="2"/>
  <c r="P30" i="2" s="1"/>
  <c r="P31" i="2" s="1"/>
  <c r="P33" i="2" s="1"/>
  <c r="P35" i="2" s="1"/>
  <c r="P36" i="2" s="1"/>
  <c r="P41" i="2" s="1"/>
  <c r="P43" i="2" s="1"/>
  <c r="O21" i="38"/>
  <c r="O22" i="38" s="1"/>
  <c r="O30" i="38" s="1"/>
  <c r="O31" i="38" s="1"/>
  <c r="O33" i="38" s="1"/>
  <c r="O35" i="38" s="1"/>
  <c r="O36" i="38" s="1"/>
  <c r="O41" i="38" s="1"/>
  <c r="O43" i="38" s="1"/>
  <c r="T5" i="3" s="1"/>
  <c r="T9" i="3" s="1"/>
  <c r="O108" i="4"/>
  <c r="O116" i="4" s="1"/>
  <c r="O117" i="4" s="1"/>
  <c r="O119" i="4" s="1"/>
  <c r="O121" i="4" s="1"/>
  <c r="O122" i="4" s="1"/>
  <c r="O127" i="4" s="1"/>
  <c r="O129" i="4" s="1"/>
  <c r="P98" i="4"/>
  <c r="P14" i="6"/>
  <c r="P19" i="6" s="1"/>
  <c r="P23" i="6" s="1"/>
  <c r="P27" i="6" s="1"/>
  <c r="P65" i="20"/>
  <c r="P73" i="20" s="1"/>
  <c r="P74" i="20" s="1"/>
  <c r="P76" i="20" s="1"/>
  <c r="P78" i="20" s="1"/>
  <c r="P79" i="20" s="1"/>
  <c r="P84" i="20" s="1"/>
  <c r="P86" i="20" s="1"/>
  <c r="Q55" i="20"/>
  <c r="O150" i="4"/>
  <c r="O100" i="38"/>
  <c r="O105" i="38" s="1"/>
  <c r="O109" i="38" s="1"/>
  <c r="O113" i="38" s="1"/>
  <c r="Q57" i="2"/>
  <c r="Q62" i="2" s="1"/>
  <c r="Q66" i="2" s="1"/>
  <c r="Q70" i="2" s="1"/>
  <c r="P12" i="20"/>
  <c r="O22" i="20"/>
  <c r="O30" i="20" s="1"/>
  <c r="O31" i="20" s="1"/>
  <c r="O33" i="20" s="1"/>
  <c r="O35" i="20" s="1"/>
  <c r="O36" i="20" s="1"/>
  <c r="O41" i="20" s="1"/>
  <c r="O43" i="20" s="1"/>
  <c r="T55" i="3" s="1"/>
  <c r="T59" i="3" s="1"/>
  <c r="S37" i="3"/>
  <c r="S41" i="3" s="1"/>
  <c r="T37" i="10" s="1"/>
  <c r="T37" i="41" s="1"/>
  <c r="P12" i="4"/>
  <c r="O22" i="4"/>
  <c r="O30" i="4" s="1"/>
  <c r="O31" i="4" s="1"/>
  <c r="O33" i="4" s="1"/>
  <c r="O35" i="4" s="1"/>
  <c r="O36" i="4" s="1"/>
  <c r="O41" i="4" s="1"/>
  <c r="O43" i="4" s="1"/>
  <c r="T25" i="3" s="1"/>
  <c r="T29" i="3" s="1"/>
  <c r="O64" i="6"/>
  <c r="O141" i="6"/>
  <c r="N151" i="6"/>
  <c r="N159" i="6" s="1"/>
  <c r="N160" i="6" s="1"/>
  <c r="N162" i="6" s="1"/>
  <c r="N164" i="6" s="1"/>
  <c r="N165" i="6" s="1"/>
  <c r="N170" i="6" s="1"/>
  <c r="N172" i="6" s="1"/>
  <c r="S46" i="3" s="1"/>
  <c r="P100" i="5"/>
  <c r="P105" i="5" s="1"/>
  <c r="P109" i="5" s="1"/>
  <c r="P113" i="5" s="1"/>
  <c r="P143" i="38"/>
  <c r="P148" i="38" s="1"/>
  <c r="P152" i="38" s="1"/>
  <c r="P156" i="38" s="1"/>
  <c r="P150" i="20"/>
  <c r="S10" i="3"/>
  <c r="T22" i="10" s="1"/>
  <c r="T22" i="41" s="1"/>
  <c r="S7" i="3"/>
  <c r="S11" i="3" s="1"/>
  <c r="T34" i="10" s="1"/>
  <c r="T34" i="41" s="1"/>
  <c r="Q14" i="2"/>
  <c r="Q19" i="2" s="1"/>
  <c r="Q23" i="2" s="1"/>
  <c r="Q27" i="2" s="1"/>
  <c r="O151" i="2"/>
  <c r="O159" i="2" s="1"/>
  <c r="O160" i="2" s="1"/>
  <c r="O162" i="2" s="1"/>
  <c r="O164" i="2" s="1"/>
  <c r="O165" i="2" s="1"/>
  <c r="O170" i="2" s="1"/>
  <c r="O172" i="2" s="1"/>
  <c r="T16" i="3" s="1"/>
  <c r="P141" i="2"/>
  <c r="P57" i="5"/>
  <c r="P62" i="5" s="1"/>
  <c r="P66" i="5" s="1"/>
  <c r="P70" i="5" s="1"/>
  <c r="P57" i="38"/>
  <c r="P62" i="38" s="1"/>
  <c r="P66" i="38" s="1"/>
  <c r="P70" i="38" s="1"/>
  <c r="O108" i="6"/>
  <c r="O116" i="6" s="1"/>
  <c r="O117" i="6" s="1"/>
  <c r="O119" i="6" s="1"/>
  <c r="O121" i="6" s="1"/>
  <c r="O122" i="6" s="1"/>
  <c r="O127" i="6" s="1"/>
  <c r="O129" i="6" s="1"/>
  <c r="U15" i="3" l="1"/>
  <c r="U19" i="3" s="1"/>
  <c r="O151" i="5"/>
  <c r="O159" i="5" s="1"/>
  <c r="O160" i="5" s="1"/>
  <c r="O162" i="5" s="1"/>
  <c r="O164" i="5" s="1"/>
  <c r="O165" i="5" s="1"/>
  <c r="O170" i="5" s="1"/>
  <c r="O172" i="5" s="1"/>
  <c r="T36" i="3" s="1"/>
  <c r="T40" i="3" s="1"/>
  <c r="P108" i="2"/>
  <c r="P116" i="2" s="1"/>
  <c r="P117" i="2" s="1"/>
  <c r="P119" i="2" s="1"/>
  <c r="P121" i="2" s="1"/>
  <c r="P122" i="2" s="1"/>
  <c r="P127" i="2" s="1"/>
  <c r="P129" i="2" s="1"/>
  <c r="Q64" i="4"/>
  <c r="Q65" i="4" s="1"/>
  <c r="Q73" i="4" s="1"/>
  <c r="Q74" i="4" s="1"/>
  <c r="Q76" i="4" s="1"/>
  <c r="Q78" i="4" s="1"/>
  <c r="Q79" i="4" s="1"/>
  <c r="Q84" i="4" s="1"/>
  <c r="Q86" i="4" s="1"/>
  <c r="P64" i="5"/>
  <c r="Q55" i="5" s="1"/>
  <c r="P12" i="38"/>
  <c r="P14" i="38" s="1"/>
  <c r="P19" i="38" s="1"/>
  <c r="P23" i="38" s="1"/>
  <c r="P27" i="38" s="1"/>
  <c r="P64" i="38"/>
  <c r="Q55" i="38" s="1"/>
  <c r="O21" i="5"/>
  <c r="P12" i="5" s="1"/>
  <c r="P150" i="38"/>
  <c r="Q141" i="38" s="1"/>
  <c r="P107" i="20"/>
  <c r="O107" i="38"/>
  <c r="P21" i="6"/>
  <c r="Q100" i="2"/>
  <c r="Q105" i="2" s="1"/>
  <c r="Q109" i="2" s="1"/>
  <c r="Q113" i="2" s="1"/>
  <c r="P55" i="6"/>
  <c r="O65" i="6"/>
  <c r="O73" i="6" s="1"/>
  <c r="O74" i="6" s="1"/>
  <c r="O76" i="6" s="1"/>
  <c r="O78" i="6" s="1"/>
  <c r="O79" i="6" s="1"/>
  <c r="O84" i="6" s="1"/>
  <c r="O86" i="6" s="1"/>
  <c r="T45" i="3" s="1"/>
  <c r="T49" i="3" s="1"/>
  <c r="Q64" i="2"/>
  <c r="P100" i="4"/>
  <c r="P105" i="4" s="1"/>
  <c r="P109" i="4" s="1"/>
  <c r="P113" i="4" s="1"/>
  <c r="O151" i="4"/>
  <c r="O159" i="4" s="1"/>
  <c r="O160" i="4" s="1"/>
  <c r="O162" i="4" s="1"/>
  <c r="O164" i="4" s="1"/>
  <c r="O165" i="4" s="1"/>
  <c r="O170" i="4" s="1"/>
  <c r="O172" i="4" s="1"/>
  <c r="T26" i="3" s="1"/>
  <c r="P141" i="4"/>
  <c r="P151" i="20"/>
  <c r="P159" i="20" s="1"/>
  <c r="P160" i="20" s="1"/>
  <c r="P162" i="20" s="1"/>
  <c r="P164" i="20" s="1"/>
  <c r="P165" i="20" s="1"/>
  <c r="P170" i="20" s="1"/>
  <c r="P172" i="20" s="1"/>
  <c r="Q141" i="20"/>
  <c r="P143" i="2"/>
  <c r="P148" i="2" s="1"/>
  <c r="P152" i="2" s="1"/>
  <c r="P156" i="2" s="1"/>
  <c r="P143" i="5"/>
  <c r="P148" i="5" s="1"/>
  <c r="P152" i="5" s="1"/>
  <c r="P156" i="5" s="1"/>
  <c r="P14" i="20"/>
  <c r="P19" i="20" s="1"/>
  <c r="P23" i="20" s="1"/>
  <c r="P27" i="20" s="1"/>
  <c r="T20" i="3"/>
  <c r="T17" i="3"/>
  <c r="T21" i="3" s="1"/>
  <c r="S50" i="3"/>
  <c r="T26" i="10" s="1"/>
  <c r="T26" i="41" s="1"/>
  <c r="S47" i="3"/>
  <c r="S51" i="3" s="1"/>
  <c r="T38" i="10" s="1"/>
  <c r="T38" i="41" s="1"/>
  <c r="P14" i="4"/>
  <c r="P19" i="4" s="1"/>
  <c r="P23" i="4" s="1"/>
  <c r="P27" i="4" s="1"/>
  <c r="T57" i="3"/>
  <c r="T61" i="3" s="1"/>
  <c r="P100" i="6"/>
  <c r="P105" i="6" s="1"/>
  <c r="P109" i="6" s="1"/>
  <c r="P113" i="6" s="1"/>
  <c r="Q21" i="2"/>
  <c r="P107" i="5"/>
  <c r="O143" i="6"/>
  <c r="O148" i="6" s="1"/>
  <c r="O152" i="6" s="1"/>
  <c r="O156" i="6" s="1"/>
  <c r="Q57" i="20"/>
  <c r="Q62" i="20" s="1"/>
  <c r="Q66" i="20" s="1"/>
  <c r="Q70" i="20" s="1"/>
  <c r="R55" i="4" l="1"/>
  <c r="O22" i="5"/>
  <c r="O30" i="5" s="1"/>
  <c r="O31" i="5" s="1"/>
  <c r="O33" i="5" s="1"/>
  <c r="O35" i="5" s="1"/>
  <c r="O36" i="5" s="1"/>
  <c r="O41" i="5" s="1"/>
  <c r="O43" i="5" s="1"/>
  <c r="T35" i="3" s="1"/>
  <c r="T39" i="3" s="1"/>
  <c r="P65" i="38"/>
  <c r="P73" i="38" s="1"/>
  <c r="P74" i="38" s="1"/>
  <c r="P76" i="38" s="1"/>
  <c r="P78" i="38" s="1"/>
  <c r="P79" i="38" s="1"/>
  <c r="P84" i="38" s="1"/>
  <c r="P86" i="38" s="1"/>
  <c r="P107" i="6"/>
  <c r="Q98" i="6" s="1"/>
  <c r="P65" i="5"/>
  <c r="P73" i="5" s="1"/>
  <c r="P74" i="5" s="1"/>
  <c r="P76" i="5" s="1"/>
  <c r="P78" i="5" s="1"/>
  <c r="P79" i="5" s="1"/>
  <c r="P84" i="5" s="1"/>
  <c r="P86" i="5" s="1"/>
  <c r="Q64" i="20"/>
  <c r="R55" i="20" s="1"/>
  <c r="P21" i="4"/>
  <c r="Q12" i="4" s="1"/>
  <c r="P150" i="5"/>
  <c r="Q141" i="5" s="1"/>
  <c r="O150" i="6"/>
  <c r="O151" i="6" s="1"/>
  <c r="O159" i="6" s="1"/>
  <c r="O160" i="6" s="1"/>
  <c r="O162" i="6" s="1"/>
  <c r="O164" i="6" s="1"/>
  <c r="O165" i="6" s="1"/>
  <c r="O170" i="6" s="1"/>
  <c r="O172" i="6" s="1"/>
  <c r="T46" i="3" s="1"/>
  <c r="P151" i="38"/>
  <c r="P159" i="38" s="1"/>
  <c r="P160" i="38" s="1"/>
  <c r="P162" i="38" s="1"/>
  <c r="P164" i="38" s="1"/>
  <c r="P165" i="38" s="1"/>
  <c r="P170" i="38" s="1"/>
  <c r="P172" i="38" s="1"/>
  <c r="Q107" i="2"/>
  <c r="Q108" i="2" s="1"/>
  <c r="Q116" i="2" s="1"/>
  <c r="Q117" i="2" s="1"/>
  <c r="Q119" i="2" s="1"/>
  <c r="Q121" i="2" s="1"/>
  <c r="Q122" i="2" s="1"/>
  <c r="Q127" i="2" s="1"/>
  <c r="Q129" i="2" s="1"/>
  <c r="T27" i="3"/>
  <c r="T31" i="3" s="1"/>
  <c r="T30" i="3"/>
  <c r="P57" i="6"/>
  <c r="P62" i="6" s="1"/>
  <c r="P66" i="6" s="1"/>
  <c r="P70" i="6" s="1"/>
  <c r="R12" i="2"/>
  <c r="Q22" i="2"/>
  <c r="Q30" i="2" s="1"/>
  <c r="Q31" i="2" s="1"/>
  <c r="Q33" i="2" s="1"/>
  <c r="Q35" i="2" s="1"/>
  <c r="Q36" i="2" s="1"/>
  <c r="Q41" i="2" s="1"/>
  <c r="Q43" i="2" s="1"/>
  <c r="P143" i="4"/>
  <c r="P148" i="4" s="1"/>
  <c r="P152" i="4" s="1"/>
  <c r="P156" i="4" s="1"/>
  <c r="Q12" i="6"/>
  <c r="P22" i="6"/>
  <c r="P30" i="6" s="1"/>
  <c r="P31" i="6" s="1"/>
  <c r="P33" i="6" s="1"/>
  <c r="P35" i="6" s="1"/>
  <c r="P36" i="6" s="1"/>
  <c r="P41" i="6" s="1"/>
  <c r="P43" i="6" s="1"/>
  <c r="Q143" i="20"/>
  <c r="Q148" i="20" s="1"/>
  <c r="Q152" i="20" s="1"/>
  <c r="Q156" i="20" s="1"/>
  <c r="O108" i="38"/>
  <c r="O116" i="38" s="1"/>
  <c r="O117" i="38" s="1"/>
  <c r="O119" i="38" s="1"/>
  <c r="O121" i="38" s="1"/>
  <c r="O122" i="38" s="1"/>
  <c r="O127" i="38" s="1"/>
  <c r="O129" i="38" s="1"/>
  <c r="T6" i="3" s="1"/>
  <c r="P98" i="38"/>
  <c r="O97" i="38"/>
  <c r="Q57" i="38"/>
  <c r="Q62" i="38" s="1"/>
  <c r="Q66" i="38" s="1"/>
  <c r="Q70" i="38" s="1"/>
  <c r="P21" i="20"/>
  <c r="P107" i="4"/>
  <c r="P108" i="20"/>
  <c r="P116" i="20" s="1"/>
  <c r="P117" i="20" s="1"/>
  <c r="P119" i="20" s="1"/>
  <c r="P121" i="20" s="1"/>
  <c r="P122" i="20" s="1"/>
  <c r="P127" i="20" s="1"/>
  <c r="P129" i="20" s="1"/>
  <c r="U56" i="3" s="1"/>
  <c r="Q98" i="20"/>
  <c r="Q98" i="5"/>
  <c r="P108" i="5"/>
  <c r="P116" i="5" s="1"/>
  <c r="P117" i="5" s="1"/>
  <c r="P119" i="5" s="1"/>
  <c r="P121" i="5" s="1"/>
  <c r="P122" i="5" s="1"/>
  <c r="P127" i="5" s="1"/>
  <c r="P129" i="5" s="1"/>
  <c r="Q143" i="38"/>
  <c r="Q148" i="38" s="1"/>
  <c r="Q152" i="38" s="1"/>
  <c r="Q156" i="38" s="1"/>
  <c r="Q65" i="2"/>
  <c r="Q73" i="2" s="1"/>
  <c r="Q74" i="2" s="1"/>
  <c r="Q76" i="2" s="1"/>
  <c r="Q78" i="2" s="1"/>
  <c r="Q79" i="2" s="1"/>
  <c r="Q84" i="2" s="1"/>
  <c r="Q86" i="2" s="1"/>
  <c r="R55" i="2"/>
  <c r="T37" i="3"/>
  <c r="T41" i="3" s="1"/>
  <c r="R57" i="4"/>
  <c r="R62" i="4" s="1"/>
  <c r="R66" i="4" s="1"/>
  <c r="R70" i="4" s="1"/>
  <c r="P14" i="5"/>
  <c r="P19" i="5" s="1"/>
  <c r="P23" i="5" s="1"/>
  <c r="P27" i="5" s="1"/>
  <c r="P150" i="2"/>
  <c r="Q57" i="5"/>
  <c r="Q62" i="5" s="1"/>
  <c r="Q66" i="5" s="1"/>
  <c r="Q70" i="5" s="1"/>
  <c r="P21" i="38"/>
  <c r="P108" i="6" l="1"/>
  <c r="P116" i="6" s="1"/>
  <c r="P117" i="6" s="1"/>
  <c r="P119" i="6" s="1"/>
  <c r="P121" i="6" s="1"/>
  <c r="P122" i="6" s="1"/>
  <c r="P127" i="6" s="1"/>
  <c r="P129" i="6" s="1"/>
  <c r="P141" i="6"/>
  <c r="Q65" i="20"/>
  <c r="Q73" i="20" s="1"/>
  <c r="Q74" i="20" s="1"/>
  <c r="Q76" i="20" s="1"/>
  <c r="Q78" i="20" s="1"/>
  <c r="Q79" i="20" s="1"/>
  <c r="Q84" i="20" s="1"/>
  <c r="Q86" i="20" s="1"/>
  <c r="P151" i="5"/>
  <c r="P159" i="5" s="1"/>
  <c r="P160" i="5" s="1"/>
  <c r="P162" i="5" s="1"/>
  <c r="P164" i="5" s="1"/>
  <c r="P165" i="5" s="1"/>
  <c r="P170" i="5" s="1"/>
  <c r="P172" i="5" s="1"/>
  <c r="U36" i="3" s="1"/>
  <c r="U40" i="3" s="1"/>
  <c r="P22" i="4"/>
  <c r="P30" i="4" s="1"/>
  <c r="P31" i="4" s="1"/>
  <c r="P33" i="4" s="1"/>
  <c r="P35" i="4" s="1"/>
  <c r="P36" i="4" s="1"/>
  <c r="P41" i="4" s="1"/>
  <c r="P43" i="4" s="1"/>
  <c r="U25" i="3" s="1"/>
  <c r="U29" i="3" s="1"/>
  <c r="P64" i="6"/>
  <c r="P65" i="6" s="1"/>
  <c r="P73" i="6" s="1"/>
  <c r="P74" i="6" s="1"/>
  <c r="P76" i="6" s="1"/>
  <c r="P78" i="6" s="1"/>
  <c r="P79" i="6" s="1"/>
  <c r="P84" i="6" s="1"/>
  <c r="P86" i="6" s="1"/>
  <c r="U45" i="3" s="1"/>
  <c r="U49" i="3" s="1"/>
  <c r="Q64" i="5"/>
  <c r="Q65" i="5" s="1"/>
  <c r="Q73" i="5" s="1"/>
  <c r="Q74" i="5" s="1"/>
  <c r="Q76" i="5" s="1"/>
  <c r="Q78" i="5" s="1"/>
  <c r="Q79" i="5" s="1"/>
  <c r="Q84" i="5" s="1"/>
  <c r="Q86" i="5" s="1"/>
  <c r="Q150" i="20"/>
  <c r="R141" i="20" s="1"/>
  <c r="R98" i="2"/>
  <c r="R100" i="2" s="1"/>
  <c r="R105" i="2" s="1"/>
  <c r="R109" i="2" s="1"/>
  <c r="R113" i="2" s="1"/>
  <c r="V15" i="3"/>
  <c r="V19" i="3" s="1"/>
  <c r="U60" i="3"/>
  <c r="R64" i="4"/>
  <c r="R57" i="2"/>
  <c r="R62" i="2" s="1"/>
  <c r="R66" i="2" s="1"/>
  <c r="R70" i="2" s="1"/>
  <c r="Q100" i="5"/>
  <c r="Q105" i="5" s="1"/>
  <c r="Q109" i="5" s="1"/>
  <c r="Q113" i="5" s="1"/>
  <c r="P108" i="4"/>
  <c r="P116" i="4" s="1"/>
  <c r="P117" i="4" s="1"/>
  <c r="P119" i="4" s="1"/>
  <c r="P121" i="4" s="1"/>
  <c r="P122" i="4" s="1"/>
  <c r="P127" i="4" s="1"/>
  <c r="P129" i="4" s="1"/>
  <c r="Q98" i="4"/>
  <c r="Q143" i="5"/>
  <c r="Q148" i="5" s="1"/>
  <c r="Q152" i="5" s="1"/>
  <c r="Q156" i="5" s="1"/>
  <c r="R14" i="2"/>
  <c r="R19" i="2" s="1"/>
  <c r="R23" i="2" s="1"/>
  <c r="R27" i="2" s="1"/>
  <c r="Q12" i="38"/>
  <c r="P22" i="38"/>
  <c r="P30" i="38" s="1"/>
  <c r="P31" i="38" s="1"/>
  <c r="P33" i="38" s="1"/>
  <c r="P35" i="38" s="1"/>
  <c r="P36" i="38" s="1"/>
  <c r="P41" i="38" s="1"/>
  <c r="P43" i="38" s="1"/>
  <c r="U5" i="3" s="1"/>
  <c r="U9" i="3" s="1"/>
  <c r="Q100" i="6"/>
  <c r="Q105" i="6" s="1"/>
  <c r="Q109" i="6" s="1"/>
  <c r="Q113" i="6" s="1"/>
  <c r="Q64" i="38"/>
  <c r="Q14" i="4"/>
  <c r="Q19" i="4" s="1"/>
  <c r="Q23" i="4" s="1"/>
  <c r="Q27" i="4" s="1"/>
  <c r="T50" i="3"/>
  <c r="T47" i="3"/>
  <c r="T51" i="3" s="1"/>
  <c r="P22" i="20"/>
  <c r="P30" i="20" s="1"/>
  <c r="P31" i="20" s="1"/>
  <c r="P33" i="20" s="1"/>
  <c r="P35" i="20" s="1"/>
  <c r="P36" i="20" s="1"/>
  <c r="P41" i="20" s="1"/>
  <c r="P43" i="20" s="1"/>
  <c r="U55" i="3" s="1"/>
  <c r="U59" i="3" s="1"/>
  <c r="Q12" i="20"/>
  <c r="P143" i="6"/>
  <c r="P148" i="6" s="1"/>
  <c r="P152" i="6" s="1"/>
  <c r="P156" i="6" s="1"/>
  <c r="Q150" i="38"/>
  <c r="R57" i="20"/>
  <c r="R62" i="20" s="1"/>
  <c r="R66" i="20" s="1"/>
  <c r="R70" i="20" s="1"/>
  <c r="P151" i="2"/>
  <c r="P159" i="2" s="1"/>
  <c r="P160" i="2" s="1"/>
  <c r="P162" i="2" s="1"/>
  <c r="P164" i="2" s="1"/>
  <c r="P165" i="2" s="1"/>
  <c r="P170" i="2" s="1"/>
  <c r="P172" i="2" s="1"/>
  <c r="U16" i="3" s="1"/>
  <c r="Q141" i="2"/>
  <c r="Q100" i="20"/>
  <c r="Q105" i="20" s="1"/>
  <c r="Q109" i="20" s="1"/>
  <c r="Q113" i="20" s="1"/>
  <c r="Q14" i="6"/>
  <c r="Q19" i="6" s="1"/>
  <c r="Q23" i="6" s="1"/>
  <c r="Q27" i="6" s="1"/>
  <c r="P100" i="38"/>
  <c r="P105" i="38" s="1"/>
  <c r="P109" i="38" s="1"/>
  <c r="P113" i="38" s="1"/>
  <c r="P21" i="5"/>
  <c r="T7" i="3"/>
  <c r="T11" i="3" s="1"/>
  <c r="T10" i="3"/>
  <c r="P150" i="4"/>
  <c r="Q55" i="6" l="1"/>
  <c r="Q150" i="5"/>
  <c r="Q151" i="5" s="1"/>
  <c r="Q159" i="5" s="1"/>
  <c r="Q160" i="5" s="1"/>
  <c r="Q162" i="5" s="1"/>
  <c r="Q164" i="5" s="1"/>
  <c r="Q165" i="5" s="1"/>
  <c r="Q170" i="5" s="1"/>
  <c r="Q172" i="5" s="1"/>
  <c r="R55" i="5"/>
  <c r="R57" i="5" s="1"/>
  <c r="R62" i="5" s="1"/>
  <c r="R66" i="5" s="1"/>
  <c r="R70" i="5" s="1"/>
  <c r="Q107" i="20"/>
  <c r="R98" i="20" s="1"/>
  <c r="P150" i="6"/>
  <c r="P151" i="6" s="1"/>
  <c r="P159" i="6" s="1"/>
  <c r="P160" i="6" s="1"/>
  <c r="P162" i="6" s="1"/>
  <c r="P164" i="6" s="1"/>
  <c r="P165" i="6" s="1"/>
  <c r="P170" i="6" s="1"/>
  <c r="P172" i="6" s="1"/>
  <c r="U46" i="3" s="1"/>
  <c r="Q151" i="20"/>
  <c r="Q159" i="20" s="1"/>
  <c r="Q160" i="20" s="1"/>
  <c r="Q162" i="20" s="1"/>
  <c r="Q164" i="20" s="1"/>
  <c r="Q165" i="20" s="1"/>
  <c r="Q170" i="20" s="1"/>
  <c r="Q172" i="20" s="1"/>
  <c r="R64" i="2"/>
  <c r="S55" i="2" s="1"/>
  <c r="Q21" i="6"/>
  <c r="R12" i="6" s="1"/>
  <c r="R64" i="20"/>
  <c r="S55" i="20" s="1"/>
  <c r="Q107" i="6"/>
  <c r="R98" i="6" s="1"/>
  <c r="U20" i="3"/>
  <c r="U17" i="3"/>
  <c r="U21" i="3" s="1"/>
  <c r="R107" i="2"/>
  <c r="R55" i="38"/>
  <c r="Q65" i="38"/>
  <c r="Q73" i="38" s="1"/>
  <c r="Q74" i="38" s="1"/>
  <c r="Q76" i="38" s="1"/>
  <c r="Q78" i="38" s="1"/>
  <c r="Q79" i="38" s="1"/>
  <c r="Q84" i="38" s="1"/>
  <c r="Q86" i="38" s="1"/>
  <c r="R143" i="20"/>
  <c r="R148" i="20" s="1"/>
  <c r="R152" i="20" s="1"/>
  <c r="R156" i="20" s="1"/>
  <c r="R21" i="2"/>
  <c r="Q57" i="6"/>
  <c r="Q62" i="6" s="1"/>
  <c r="Q66" i="6" s="1"/>
  <c r="Q70" i="6" s="1"/>
  <c r="Q12" i="5"/>
  <c r="P22" i="5"/>
  <c r="P30" i="5" s="1"/>
  <c r="P31" i="5" s="1"/>
  <c r="P33" i="5" s="1"/>
  <c r="P35" i="5" s="1"/>
  <c r="P36" i="5" s="1"/>
  <c r="P41" i="5" s="1"/>
  <c r="P43" i="5" s="1"/>
  <c r="U35" i="3" s="1"/>
  <c r="Q151" i="38"/>
  <c r="Q159" i="38" s="1"/>
  <c r="Q160" i="38" s="1"/>
  <c r="Q162" i="38" s="1"/>
  <c r="Q164" i="38" s="1"/>
  <c r="Q165" i="38" s="1"/>
  <c r="Q170" i="38" s="1"/>
  <c r="Q172" i="38" s="1"/>
  <c r="R141" i="38"/>
  <c r="R65" i="4"/>
  <c r="R73" i="4" s="1"/>
  <c r="R74" i="4" s="1"/>
  <c r="R76" i="4" s="1"/>
  <c r="R78" i="4" s="1"/>
  <c r="R79" i="4" s="1"/>
  <c r="R84" i="4" s="1"/>
  <c r="R86" i="4" s="1"/>
  <c r="S55" i="4"/>
  <c r="Q143" i="2"/>
  <c r="Q148" i="2" s="1"/>
  <c r="Q152" i="2" s="1"/>
  <c r="Q156" i="2" s="1"/>
  <c r="Q141" i="4"/>
  <c r="P151" i="4"/>
  <c r="P159" i="4" s="1"/>
  <c r="P160" i="4" s="1"/>
  <c r="P162" i="4" s="1"/>
  <c r="P164" i="4" s="1"/>
  <c r="P165" i="4" s="1"/>
  <c r="P170" i="4" s="1"/>
  <c r="P172" i="4" s="1"/>
  <c r="U26" i="3" s="1"/>
  <c r="P107" i="38"/>
  <c r="Q100" i="4"/>
  <c r="Q105" i="4" s="1"/>
  <c r="Q109" i="4" s="1"/>
  <c r="Q113" i="4" s="1"/>
  <c r="U57" i="3"/>
  <c r="U61" i="3" s="1"/>
  <c r="Q14" i="20"/>
  <c r="Q19" i="20" s="1"/>
  <c r="Q23" i="20" s="1"/>
  <c r="Q27" i="20" s="1"/>
  <c r="Q21" i="4"/>
  <c r="Q14" i="38"/>
  <c r="Q19" i="38" s="1"/>
  <c r="Q23" i="38" s="1"/>
  <c r="Q27" i="38" s="1"/>
  <c r="Q107" i="5"/>
  <c r="R141" i="5" l="1"/>
  <c r="R65" i="20"/>
  <c r="R73" i="20" s="1"/>
  <c r="R74" i="20" s="1"/>
  <c r="R76" i="20" s="1"/>
  <c r="R78" i="20" s="1"/>
  <c r="R79" i="20" s="1"/>
  <c r="R84" i="20" s="1"/>
  <c r="R86" i="20" s="1"/>
  <c r="Q22" i="6"/>
  <c r="Q30" i="6" s="1"/>
  <c r="Q31" i="6" s="1"/>
  <c r="Q33" i="6" s="1"/>
  <c r="Q35" i="6" s="1"/>
  <c r="Q36" i="6" s="1"/>
  <c r="Q41" i="6" s="1"/>
  <c r="Q43" i="6" s="1"/>
  <c r="Q141" i="6"/>
  <c r="Q143" i="6" s="1"/>
  <c r="Q148" i="6" s="1"/>
  <c r="Q152" i="6" s="1"/>
  <c r="Q156" i="6" s="1"/>
  <c r="Q108" i="20"/>
  <c r="Q116" i="20" s="1"/>
  <c r="Q117" i="20" s="1"/>
  <c r="Q119" i="20" s="1"/>
  <c r="Q121" i="20" s="1"/>
  <c r="Q122" i="20" s="1"/>
  <c r="Q127" i="20" s="1"/>
  <c r="Q129" i="20" s="1"/>
  <c r="V56" i="3" s="1"/>
  <c r="V60" i="3" s="1"/>
  <c r="R65" i="2"/>
  <c r="R73" i="2" s="1"/>
  <c r="R74" i="2" s="1"/>
  <c r="R76" i="2" s="1"/>
  <c r="R78" i="2" s="1"/>
  <c r="R79" i="2" s="1"/>
  <c r="R84" i="2" s="1"/>
  <c r="R86" i="2" s="1"/>
  <c r="Q21" i="38"/>
  <c r="R12" i="38" s="1"/>
  <c r="Q108" i="6"/>
  <c r="Q116" i="6" s="1"/>
  <c r="Q117" i="6" s="1"/>
  <c r="Q119" i="6" s="1"/>
  <c r="Q121" i="6" s="1"/>
  <c r="Q122" i="6" s="1"/>
  <c r="Q127" i="6" s="1"/>
  <c r="Q129" i="6" s="1"/>
  <c r="Q150" i="2"/>
  <c r="Q151" i="2" s="1"/>
  <c r="Q159" i="2" s="1"/>
  <c r="Q160" i="2" s="1"/>
  <c r="Q162" i="2" s="1"/>
  <c r="Q164" i="2" s="1"/>
  <c r="Q165" i="2" s="1"/>
  <c r="Q170" i="2" s="1"/>
  <c r="Q172" i="2" s="1"/>
  <c r="V16" i="3" s="1"/>
  <c r="Q107" i="4"/>
  <c r="Q108" i="4" s="1"/>
  <c r="Q116" i="4" s="1"/>
  <c r="Q117" i="4" s="1"/>
  <c r="Q119" i="4" s="1"/>
  <c r="Q121" i="4" s="1"/>
  <c r="Q122" i="4" s="1"/>
  <c r="Q127" i="4" s="1"/>
  <c r="Q129" i="4" s="1"/>
  <c r="Q21" i="20"/>
  <c r="Q22" i="20" s="1"/>
  <c r="Q30" i="20" s="1"/>
  <c r="Q31" i="20" s="1"/>
  <c r="Q33" i="20" s="1"/>
  <c r="Q35" i="20" s="1"/>
  <c r="Q36" i="20" s="1"/>
  <c r="Q41" i="20" s="1"/>
  <c r="Q43" i="20" s="1"/>
  <c r="V55" i="3" s="1"/>
  <c r="V59" i="3" s="1"/>
  <c r="Q64" i="6"/>
  <c r="R57" i="38"/>
  <c r="R62" i="38" s="1"/>
  <c r="R66" i="38" s="1"/>
  <c r="R70" i="38" s="1"/>
  <c r="R100" i="6"/>
  <c r="R105" i="6" s="1"/>
  <c r="R109" i="6" s="1"/>
  <c r="R113" i="6" s="1"/>
  <c r="Q108" i="5"/>
  <c r="Q116" i="5" s="1"/>
  <c r="Q117" i="5" s="1"/>
  <c r="Q119" i="5" s="1"/>
  <c r="Q121" i="5" s="1"/>
  <c r="Q122" i="5" s="1"/>
  <c r="Q127" i="5" s="1"/>
  <c r="Q129" i="5" s="1"/>
  <c r="V36" i="3" s="1"/>
  <c r="R98" i="5"/>
  <c r="P108" i="38"/>
  <c r="P116" i="38" s="1"/>
  <c r="P117" i="38" s="1"/>
  <c r="P119" i="38" s="1"/>
  <c r="P121" i="38" s="1"/>
  <c r="P122" i="38" s="1"/>
  <c r="P127" i="38" s="1"/>
  <c r="P129" i="38" s="1"/>
  <c r="U6" i="3" s="1"/>
  <c r="P97" i="38"/>
  <c r="Q98" i="38"/>
  <c r="U50" i="3"/>
  <c r="U47" i="3"/>
  <c r="U51" i="3" s="1"/>
  <c r="R108" i="2"/>
  <c r="R116" i="2" s="1"/>
  <c r="R117" i="2" s="1"/>
  <c r="R119" i="2" s="1"/>
  <c r="R121" i="2" s="1"/>
  <c r="R122" i="2" s="1"/>
  <c r="R127" i="2" s="1"/>
  <c r="R129" i="2" s="1"/>
  <c r="S98" i="2"/>
  <c r="R143" i="38"/>
  <c r="R148" i="38" s="1"/>
  <c r="R152" i="38" s="1"/>
  <c r="R156" i="38" s="1"/>
  <c r="S57" i="2"/>
  <c r="S62" i="2" s="1"/>
  <c r="S66" i="2" s="1"/>
  <c r="S70" i="2" s="1"/>
  <c r="Q143" i="4"/>
  <c r="Q148" i="4" s="1"/>
  <c r="Q152" i="4" s="1"/>
  <c r="Q156" i="4" s="1"/>
  <c r="S57" i="20"/>
  <c r="S62" i="20" s="1"/>
  <c r="S66" i="20" s="1"/>
  <c r="S70" i="20" s="1"/>
  <c r="S57" i="4"/>
  <c r="S62" i="4" s="1"/>
  <c r="S66" i="4" s="1"/>
  <c r="S70" i="4" s="1"/>
  <c r="R14" i="6"/>
  <c r="R19" i="6" s="1"/>
  <c r="R23" i="6" s="1"/>
  <c r="R27" i="6" s="1"/>
  <c r="U27" i="3"/>
  <c r="U31" i="3" s="1"/>
  <c r="U30" i="3"/>
  <c r="U39" i="3"/>
  <c r="U37" i="3"/>
  <c r="U41" i="3" s="1"/>
  <c r="S12" i="2"/>
  <c r="R22" i="2"/>
  <c r="R30" i="2" s="1"/>
  <c r="R31" i="2" s="1"/>
  <c r="R33" i="2" s="1"/>
  <c r="R35" i="2" s="1"/>
  <c r="R36" i="2" s="1"/>
  <c r="R41" i="2" s="1"/>
  <c r="R43" i="2" s="1"/>
  <c r="Q22" i="4"/>
  <c r="Q30" i="4" s="1"/>
  <c r="Q31" i="4" s="1"/>
  <c r="Q33" i="4" s="1"/>
  <c r="Q35" i="4" s="1"/>
  <c r="Q36" i="4" s="1"/>
  <c r="Q41" i="4" s="1"/>
  <c r="Q43" i="4" s="1"/>
  <c r="V25" i="3" s="1"/>
  <c r="V29" i="3" s="1"/>
  <c r="R12" i="4"/>
  <c r="R100" i="20"/>
  <c r="R105" i="20" s="1"/>
  <c r="R109" i="20" s="1"/>
  <c r="R113" i="20" s="1"/>
  <c r="R143" i="5"/>
  <c r="R148" i="5" s="1"/>
  <c r="R152" i="5" s="1"/>
  <c r="R156" i="5" s="1"/>
  <c r="Q14" i="5"/>
  <c r="Q19" i="5" s="1"/>
  <c r="Q23" i="5" s="1"/>
  <c r="Q27" i="5" s="1"/>
  <c r="R150" i="20"/>
  <c r="R64" i="5"/>
  <c r="Q22" i="38" l="1"/>
  <c r="Q30" i="38" s="1"/>
  <c r="Q31" i="38" s="1"/>
  <c r="Q33" i="38" s="1"/>
  <c r="Q35" i="38" s="1"/>
  <c r="Q36" i="38" s="1"/>
  <c r="Q41" i="38" s="1"/>
  <c r="Q43" i="38" s="1"/>
  <c r="V5" i="3" s="1"/>
  <c r="V9" i="3" s="1"/>
  <c r="R12" i="20"/>
  <c r="W15" i="3"/>
  <c r="W19" i="3" s="1"/>
  <c r="R98" i="4"/>
  <c r="R100" i="4" s="1"/>
  <c r="R105" i="4" s="1"/>
  <c r="R109" i="4" s="1"/>
  <c r="R113" i="4" s="1"/>
  <c r="R107" i="20"/>
  <c r="S98" i="20" s="1"/>
  <c r="R150" i="5"/>
  <c r="S141" i="5" s="1"/>
  <c r="S64" i="2"/>
  <c r="T55" i="2" s="1"/>
  <c r="R141" i="2"/>
  <c r="R143" i="2" s="1"/>
  <c r="R148" i="2" s="1"/>
  <c r="R152" i="2" s="1"/>
  <c r="R156" i="2" s="1"/>
  <c r="Q21" i="5"/>
  <c r="R12" i="5" s="1"/>
  <c r="V57" i="3"/>
  <c r="V61" i="3" s="1"/>
  <c r="Q150" i="4"/>
  <c r="R141" i="4" s="1"/>
  <c r="R21" i="6"/>
  <c r="R14" i="38"/>
  <c r="R19" i="38" s="1"/>
  <c r="R23" i="38" s="1"/>
  <c r="R27" i="38" s="1"/>
  <c r="U7" i="3"/>
  <c r="U11" i="3" s="1"/>
  <c r="U10" i="3"/>
  <c r="Q150" i="6"/>
  <c r="V20" i="3"/>
  <c r="V17" i="3"/>
  <c r="V21" i="3" s="1"/>
  <c r="S14" i="2"/>
  <c r="S19" i="2" s="1"/>
  <c r="S23" i="2" s="1"/>
  <c r="S27" i="2" s="1"/>
  <c r="R65" i="5"/>
  <c r="R73" i="5" s="1"/>
  <c r="R74" i="5" s="1"/>
  <c r="R76" i="5" s="1"/>
  <c r="R78" i="5" s="1"/>
  <c r="R79" i="5" s="1"/>
  <c r="R84" i="5" s="1"/>
  <c r="R86" i="5" s="1"/>
  <c r="S55" i="5"/>
  <c r="R150" i="38"/>
  <c r="R64" i="38"/>
  <c r="R151" i="20"/>
  <c r="R159" i="20" s="1"/>
  <c r="R160" i="20" s="1"/>
  <c r="R162" i="20" s="1"/>
  <c r="R164" i="20" s="1"/>
  <c r="R165" i="20" s="1"/>
  <c r="R170" i="20" s="1"/>
  <c r="R172" i="20" s="1"/>
  <c r="S141" i="20"/>
  <c r="R14" i="4"/>
  <c r="R19" i="4" s="1"/>
  <c r="R23" i="4" s="1"/>
  <c r="R27" i="4" s="1"/>
  <c r="R14" i="20"/>
  <c r="R19" i="20" s="1"/>
  <c r="R23" i="20" s="1"/>
  <c r="R27" i="20" s="1"/>
  <c r="S64" i="4"/>
  <c r="R100" i="5"/>
  <c r="R105" i="5" s="1"/>
  <c r="S100" i="2"/>
  <c r="S105" i="2" s="1"/>
  <c r="S109" i="2" s="1"/>
  <c r="S113" i="2" s="1"/>
  <c r="V40" i="3"/>
  <c r="R55" i="6"/>
  <c r="Q65" i="6"/>
  <c r="Q73" i="6" s="1"/>
  <c r="Q74" i="6" s="1"/>
  <c r="Q76" i="6" s="1"/>
  <c r="Q78" i="6" s="1"/>
  <c r="Q79" i="6" s="1"/>
  <c r="Q84" i="6" s="1"/>
  <c r="Q86" i="6" s="1"/>
  <c r="V45" i="3" s="1"/>
  <c r="V49" i="3" s="1"/>
  <c r="S64" i="20"/>
  <c r="Q100" i="38"/>
  <c r="Q105" i="38" s="1"/>
  <c r="Q109" i="38" s="1"/>
  <c r="Q113" i="38" s="1"/>
  <c r="R107" i="6"/>
  <c r="R108" i="20" l="1"/>
  <c r="R116" i="20" s="1"/>
  <c r="R117" i="20" s="1"/>
  <c r="R119" i="20" s="1"/>
  <c r="R121" i="20" s="1"/>
  <c r="R122" i="20" s="1"/>
  <c r="R127" i="20" s="1"/>
  <c r="R129" i="20" s="1"/>
  <c r="W56" i="3" s="1"/>
  <c r="W60" i="3" s="1"/>
  <c r="Q22" i="5"/>
  <c r="Q30" i="5" s="1"/>
  <c r="Q31" i="5" s="1"/>
  <c r="Q33" i="5" s="1"/>
  <c r="Q35" i="5" s="1"/>
  <c r="Q36" i="5" s="1"/>
  <c r="Q41" i="5" s="1"/>
  <c r="Q43" i="5" s="1"/>
  <c r="V35" i="3" s="1"/>
  <c r="V39" i="3" s="1"/>
  <c r="R151" i="5"/>
  <c r="R159" i="5" s="1"/>
  <c r="R160" i="5" s="1"/>
  <c r="R162" i="5" s="1"/>
  <c r="R164" i="5" s="1"/>
  <c r="R165" i="5" s="1"/>
  <c r="R170" i="5" s="1"/>
  <c r="R172" i="5" s="1"/>
  <c r="S65" i="2"/>
  <c r="S73" i="2" s="1"/>
  <c r="S74" i="2" s="1"/>
  <c r="S76" i="2" s="1"/>
  <c r="S78" i="2" s="1"/>
  <c r="S79" i="2" s="1"/>
  <c r="S84" i="2" s="1"/>
  <c r="S86" i="2" s="1"/>
  <c r="R107" i="4"/>
  <c r="R108" i="4" s="1"/>
  <c r="R116" i="4" s="1"/>
  <c r="R117" i="4" s="1"/>
  <c r="R119" i="4" s="1"/>
  <c r="R121" i="4" s="1"/>
  <c r="R122" i="4" s="1"/>
  <c r="R127" i="4" s="1"/>
  <c r="R129" i="4" s="1"/>
  <c r="R21" i="38"/>
  <c r="R22" i="38" s="1"/>
  <c r="R30" i="38" s="1"/>
  <c r="R31" i="38" s="1"/>
  <c r="R33" i="38" s="1"/>
  <c r="R35" i="38" s="1"/>
  <c r="R36" i="38" s="1"/>
  <c r="R41" i="38" s="1"/>
  <c r="R43" i="38" s="1"/>
  <c r="R21" i="20"/>
  <c r="R22" i="20" s="1"/>
  <c r="R30" i="20" s="1"/>
  <c r="R31" i="20" s="1"/>
  <c r="R33" i="20" s="1"/>
  <c r="R35" i="20" s="1"/>
  <c r="R36" i="20" s="1"/>
  <c r="R41" i="20" s="1"/>
  <c r="R43" i="20" s="1"/>
  <c r="W55" i="3" s="1"/>
  <c r="W59" i="3" s="1"/>
  <c r="Q151" i="4"/>
  <c r="Q159" i="4" s="1"/>
  <c r="Q160" i="4" s="1"/>
  <c r="Q162" i="4" s="1"/>
  <c r="Q164" i="4" s="1"/>
  <c r="Q165" i="4" s="1"/>
  <c r="Q170" i="4" s="1"/>
  <c r="Q172" i="4" s="1"/>
  <c r="V26" i="3" s="1"/>
  <c r="V30" i="3" s="1"/>
  <c r="S107" i="2"/>
  <c r="T98" i="2" s="1"/>
  <c r="S21" i="2"/>
  <c r="T12" i="2" s="1"/>
  <c r="R109" i="5"/>
  <c r="R113" i="5" s="1"/>
  <c r="R107" i="5"/>
  <c r="S143" i="20"/>
  <c r="S148" i="20" s="1"/>
  <c r="S152" i="20" s="1"/>
  <c r="S156" i="20" s="1"/>
  <c r="Q151" i="6"/>
  <c r="Q159" i="6" s="1"/>
  <c r="Q160" i="6" s="1"/>
  <c r="Q162" i="6" s="1"/>
  <c r="Q164" i="6" s="1"/>
  <c r="Q165" i="6" s="1"/>
  <c r="Q170" i="6" s="1"/>
  <c r="Q172" i="6" s="1"/>
  <c r="V46" i="3" s="1"/>
  <c r="R141" i="6"/>
  <c r="Q107" i="38"/>
  <c r="T55" i="4"/>
  <c r="S65" i="4"/>
  <c r="S73" i="4" s="1"/>
  <c r="S74" i="4" s="1"/>
  <c r="S76" i="4" s="1"/>
  <c r="S78" i="4" s="1"/>
  <c r="S79" i="4" s="1"/>
  <c r="S84" i="4" s="1"/>
  <c r="S86" i="4" s="1"/>
  <c r="S100" i="20"/>
  <c r="S105" i="20" s="1"/>
  <c r="S109" i="20" s="1"/>
  <c r="S113" i="20" s="1"/>
  <c r="R143" i="4"/>
  <c r="R148" i="4" s="1"/>
  <c r="R152" i="4" s="1"/>
  <c r="R156" i="4" s="1"/>
  <c r="S143" i="5"/>
  <c r="S148" i="5" s="1"/>
  <c r="S152" i="5" s="1"/>
  <c r="S156" i="5" s="1"/>
  <c r="R150" i="2"/>
  <c r="S57" i="5"/>
  <c r="S62" i="5" s="1"/>
  <c r="S66" i="5" s="1"/>
  <c r="S70" i="5" s="1"/>
  <c r="R108" i="6"/>
  <c r="R116" i="6" s="1"/>
  <c r="R117" i="6" s="1"/>
  <c r="R119" i="6" s="1"/>
  <c r="R121" i="6" s="1"/>
  <c r="R122" i="6" s="1"/>
  <c r="R127" i="6" s="1"/>
  <c r="R129" i="6" s="1"/>
  <c r="S98" i="6"/>
  <c r="R14" i="5"/>
  <c r="R19" i="5" s="1"/>
  <c r="R23" i="5" s="1"/>
  <c r="R27" i="5" s="1"/>
  <c r="S12" i="6"/>
  <c r="R22" i="6"/>
  <c r="R30" i="6" s="1"/>
  <c r="R31" i="6" s="1"/>
  <c r="R33" i="6" s="1"/>
  <c r="R35" i="6" s="1"/>
  <c r="R36" i="6" s="1"/>
  <c r="R41" i="6" s="1"/>
  <c r="R43" i="6" s="1"/>
  <c r="S65" i="20"/>
  <c r="S73" i="20" s="1"/>
  <c r="S74" i="20" s="1"/>
  <c r="S76" i="20" s="1"/>
  <c r="S78" i="20" s="1"/>
  <c r="S79" i="20" s="1"/>
  <c r="S84" i="20" s="1"/>
  <c r="S86" i="20" s="1"/>
  <c r="T55" i="20"/>
  <c r="S141" i="38"/>
  <c r="R151" i="38"/>
  <c r="R159" i="38" s="1"/>
  <c r="R160" i="38" s="1"/>
  <c r="R162" i="38" s="1"/>
  <c r="R164" i="38" s="1"/>
  <c r="R165" i="38" s="1"/>
  <c r="R170" i="38" s="1"/>
  <c r="R172" i="38" s="1"/>
  <c r="R57" i="6"/>
  <c r="R62" i="6" s="1"/>
  <c r="R66" i="6" s="1"/>
  <c r="R70" i="6" s="1"/>
  <c r="R21" i="4"/>
  <c r="R65" i="38"/>
  <c r="R73" i="38" s="1"/>
  <c r="R74" i="38" s="1"/>
  <c r="R76" i="38" s="1"/>
  <c r="R78" i="38" s="1"/>
  <c r="R79" i="38" s="1"/>
  <c r="R84" i="38" s="1"/>
  <c r="R86" i="38" s="1"/>
  <c r="S55" i="38"/>
  <c r="T57" i="2"/>
  <c r="T62" i="2" s="1"/>
  <c r="T66" i="2" s="1"/>
  <c r="T70" i="2" s="1"/>
  <c r="S22" i="2" l="1"/>
  <c r="S30" i="2" s="1"/>
  <c r="S31" i="2" s="1"/>
  <c r="S33" i="2" s="1"/>
  <c r="S35" i="2" s="1"/>
  <c r="S36" i="2" s="1"/>
  <c r="S41" i="2" s="1"/>
  <c r="S43" i="2" s="1"/>
  <c r="X15" i="3" s="1"/>
  <c r="X19" i="3" s="1"/>
  <c r="U11" i="10" s="1"/>
  <c r="U11" i="41" s="1"/>
  <c r="V37" i="3"/>
  <c r="V41" i="3" s="1"/>
  <c r="S12" i="20"/>
  <c r="V27" i="3"/>
  <c r="V31" i="3" s="1"/>
  <c r="S12" i="38"/>
  <c r="S14" i="38" s="1"/>
  <c r="S19" i="38" s="1"/>
  <c r="S23" i="38" s="1"/>
  <c r="S27" i="38" s="1"/>
  <c r="S108" i="2"/>
  <c r="S116" i="2" s="1"/>
  <c r="S117" i="2" s="1"/>
  <c r="S119" i="2" s="1"/>
  <c r="S121" i="2" s="1"/>
  <c r="S122" i="2" s="1"/>
  <c r="S127" i="2" s="1"/>
  <c r="S129" i="2" s="1"/>
  <c r="S98" i="4"/>
  <c r="S100" i="4" s="1"/>
  <c r="S105" i="4" s="1"/>
  <c r="S109" i="4" s="1"/>
  <c r="S113" i="4" s="1"/>
  <c r="R21" i="5"/>
  <c r="S12" i="5" s="1"/>
  <c r="S150" i="20"/>
  <c r="S151" i="20" s="1"/>
  <c r="S159" i="20" s="1"/>
  <c r="S160" i="20" s="1"/>
  <c r="S162" i="20" s="1"/>
  <c r="S164" i="20" s="1"/>
  <c r="S165" i="20" s="1"/>
  <c r="S170" i="20" s="1"/>
  <c r="S172" i="20" s="1"/>
  <c r="T64" i="2"/>
  <c r="T65" i="2" s="1"/>
  <c r="T73" i="2" s="1"/>
  <c r="T74" i="2" s="1"/>
  <c r="T76" i="2" s="1"/>
  <c r="T78" i="2" s="1"/>
  <c r="T79" i="2" s="1"/>
  <c r="T84" i="2" s="1"/>
  <c r="T86" i="2" s="1"/>
  <c r="W5" i="3"/>
  <c r="W9" i="3" s="1"/>
  <c r="Q108" i="38"/>
  <c r="Q116" i="38" s="1"/>
  <c r="Q117" i="38" s="1"/>
  <c r="Q119" i="38" s="1"/>
  <c r="Q121" i="38" s="1"/>
  <c r="Q122" i="38" s="1"/>
  <c r="Q127" i="38" s="1"/>
  <c r="Q129" i="38" s="1"/>
  <c r="V6" i="3" s="1"/>
  <c r="R98" i="38"/>
  <c r="Q97" i="38"/>
  <c r="S57" i="38"/>
  <c r="S62" i="38" s="1"/>
  <c r="S66" i="38" s="1"/>
  <c r="S70" i="38" s="1"/>
  <c r="R64" i="6"/>
  <c r="S143" i="38"/>
  <c r="S148" i="38" s="1"/>
  <c r="S152" i="38" s="1"/>
  <c r="S156" i="38" s="1"/>
  <c r="T100" i="2"/>
  <c r="T105" i="2" s="1"/>
  <c r="T109" i="2" s="1"/>
  <c r="T113" i="2" s="1"/>
  <c r="R150" i="4"/>
  <c r="T57" i="20"/>
  <c r="T62" i="20" s="1"/>
  <c r="T66" i="20" s="1"/>
  <c r="T70" i="20" s="1"/>
  <c r="S100" i="6"/>
  <c r="S105" i="6" s="1"/>
  <c r="S109" i="6" s="1"/>
  <c r="S113" i="6" s="1"/>
  <c r="R22" i="4"/>
  <c r="R30" i="4" s="1"/>
  <c r="R31" i="4" s="1"/>
  <c r="R33" i="4" s="1"/>
  <c r="R35" i="4" s="1"/>
  <c r="R36" i="4" s="1"/>
  <c r="R41" i="4" s="1"/>
  <c r="R43" i="4" s="1"/>
  <c r="W25" i="3" s="1"/>
  <c r="W29" i="3" s="1"/>
  <c r="S12" i="4"/>
  <c r="W57" i="3"/>
  <c r="W61" i="3" s="1"/>
  <c r="T14" i="2"/>
  <c r="T19" i="2" s="1"/>
  <c r="T23" i="2" s="1"/>
  <c r="T27" i="2" s="1"/>
  <c r="S64" i="5"/>
  <c r="S107" i="20"/>
  <c r="R143" i="6"/>
  <c r="R148" i="6" s="1"/>
  <c r="R152" i="6" s="1"/>
  <c r="R156" i="6" s="1"/>
  <c r="V50" i="3"/>
  <c r="V47" i="3"/>
  <c r="V51" i="3" s="1"/>
  <c r="S14" i="6"/>
  <c r="S19" i="6" s="1"/>
  <c r="S23" i="6" s="1"/>
  <c r="S27" i="6" s="1"/>
  <c r="R151" i="2"/>
  <c r="R159" i="2" s="1"/>
  <c r="R160" i="2" s="1"/>
  <c r="R162" i="2" s="1"/>
  <c r="R164" i="2" s="1"/>
  <c r="R165" i="2" s="1"/>
  <c r="R170" i="2" s="1"/>
  <c r="R172" i="2" s="1"/>
  <c r="W16" i="3" s="1"/>
  <c r="S141" i="2"/>
  <c r="R108" i="5"/>
  <c r="R116" i="5" s="1"/>
  <c r="R117" i="5" s="1"/>
  <c r="R119" i="5" s="1"/>
  <c r="R121" i="5" s="1"/>
  <c r="R122" i="5" s="1"/>
  <c r="R127" i="5" s="1"/>
  <c r="R129" i="5" s="1"/>
  <c r="W36" i="3" s="1"/>
  <c r="S98" i="5"/>
  <c r="S14" i="20"/>
  <c r="S19" i="20" s="1"/>
  <c r="S23" i="20" s="1"/>
  <c r="S27" i="20" s="1"/>
  <c r="S150" i="5"/>
  <c r="T57" i="4"/>
  <c r="T62" i="4" s="1"/>
  <c r="T66" i="4" s="1"/>
  <c r="T70" i="4" s="1"/>
  <c r="R22" i="5" l="1"/>
  <c r="R30" i="5" s="1"/>
  <c r="R31" i="5" s="1"/>
  <c r="R33" i="5" s="1"/>
  <c r="R35" i="5" s="1"/>
  <c r="R36" i="5" s="1"/>
  <c r="R41" i="5" s="1"/>
  <c r="R43" i="5" s="1"/>
  <c r="W35" i="3" s="1"/>
  <c r="W39" i="3" s="1"/>
  <c r="T107" i="2"/>
  <c r="U98" i="2" s="1"/>
  <c r="T141" i="20"/>
  <c r="T143" i="20" s="1"/>
  <c r="T148" i="20" s="1"/>
  <c r="T152" i="20" s="1"/>
  <c r="T156" i="20" s="1"/>
  <c r="U55" i="2"/>
  <c r="S150" i="38"/>
  <c r="S151" i="38" s="1"/>
  <c r="S159" i="38" s="1"/>
  <c r="S160" i="38" s="1"/>
  <c r="S162" i="38" s="1"/>
  <c r="S164" i="38" s="1"/>
  <c r="S165" i="38" s="1"/>
  <c r="S170" i="38" s="1"/>
  <c r="S172" i="38" s="1"/>
  <c r="R150" i="6"/>
  <c r="S141" i="6" s="1"/>
  <c r="S21" i="6"/>
  <c r="T12" i="6" s="1"/>
  <c r="S21" i="20"/>
  <c r="S22" i="20" s="1"/>
  <c r="S30" i="20" s="1"/>
  <c r="S31" i="20" s="1"/>
  <c r="S33" i="20" s="1"/>
  <c r="S35" i="20" s="1"/>
  <c r="S36" i="20" s="1"/>
  <c r="S41" i="20" s="1"/>
  <c r="S43" i="20" s="1"/>
  <c r="X55" i="3" s="1"/>
  <c r="X59" i="3" s="1"/>
  <c r="U15" i="10" s="1"/>
  <c r="U15" i="41" s="1"/>
  <c r="S21" i="38"/>
  <c r="T12" i="38" s="1"/>
  <c r="T64" i="20"/>
  <c r="U55" i="20" s="1"/>
  <c r="S14" i="4"/>
  <c r="S19" i="4" s="1"/>
  <c r="S23" i="4" s="1"/>
  <c r="S27" i="4" s="1"/>
  <c r="T64" i="4"/>
  <c r="S107" i="4"/>
  <c r="S107" i="6"/>
  <c r="T65" i="20"/>
  <c r="T73" i="20" s="1"/>
  <c r="T74" i="20" s="1"/>
  <c r="T76" i="20" s="1"/>
  <c r="T78" i="20" s="1"/>
  <c r="T79" i="20" s="1"/>
  <c r="T84" i="20" s="1"/>
  <c r="T86" i="20" s="1"/>
  <c r="S55" i="6"/>
  <c r="R65" i="6"/>
  <c r="R73" i="6" s="1"/>
  <c r="R74" i="6" s="1"/>
  <c r="R76" i="6" s="1"/>
  <c r="R78" i="6" s="1"/>
  <c r="R79" i="6" s="1"/>
  <c r="R84" i="6" s="1"/>
  <c r="R86" i="6" s="1"/>
  <c r="W45" i="3" s="1"/>
  <c r="W49" i="3" s="1"/>
  <c r="S14" i="5"/>
  <c r="S19" i="5" s="1"/>
  <c r="S23" i="5" s="1"/>
  <c r="S27" i="5" s="1"/>
  <c r="S64" i="38"/>
  <c r="R100" i="38"/>
  <c r="R105" i="38" s="1"/>
  <c r="R109" i="38" s="1"/>
  <c r="R113" i="38" s="1"/>
  <c r="S100" i="5"/>
  <c r="S105" i="5" s="1"/>
  <c r="S109" i="5" s="1"/>
  <c r="S113" i="5" s="1"/>
  <c r="W40" i="3"/>
  <c r="T98" i="20"/>
  <c r="S108" i="20"/>
  <c r="S116" i="20" s="1"/>
  <c r="S117" i="20" s="1"/>
  <c r="S119" i="20" s="1"/>
  <c r="S121" i="20" s="1"/>
  <c r="S122" i="20" s="1"/>
  <c r="S127" i="20" s="1"/>
  <c r="S129" i="20" s="1"/>
  <c r="X56" i="3" s="1"/>
  <c r="S143" i="2"/>
  <c r="S148" i="2" s="1"/>
  <c r="S152" i="2" s="1"/>
  <c r="S156" i="2" s="1"/>
  <c r="S65" i="5"/>
  <c r="S73" i="5" s="1"/>
  <c r="S74" i="5" s="1"/>
  <c r="S76" i="5" s="1"/>
  <c r="S78" i="5" s="1"/>
  <c r="S79" i="5" s="1"/>
  <c r="S84" i="5" s="1"/>
  <c r="S86" i="5" s="1"/>
  <c r="T55" i="5"/>
  <c r="S141" i="4"/>
  <c r="R151" i="4"/>
  <c r="R159" i="4" s="1"/>
  <c r="R160" i="4" s="1"/>
  <c r="R162" i="4" s="1"/>
  <c r="R164" i="4" s="1"/>
  <c r="R165" i="4" s="1"/>
  <c r="R170" i="4" s="1"/>
  <c r="R172" i="4" s="1"/>
  <c r="W26" i="3" s="1"/>
  <c r="V7" i="3"/>
  <c r="V11" i="3" s="1"/>
  <c r="V10" i="3"/>
  <c r="S151" i="5"/>
  <c r="S159" i="5" s="1"/>
  <c r="S160" i="5" s="1"/>
  <c r="S162" i="5" s="1"/>
  <c r="S164" i="5" s="1"/>
  <c r="S165" i="5" s="1"/>
  <c r="S170" i="5" s="1"/>
  <c r="S172" i="5" s="1"/>
  <c r="T141" i="5"/>
  <c r="W20" i="3"/>
  <c r="W17" i="3"/>
  <c r="W21" i="3" s="1"/>
  <c r="T21" i="2"/>
  <c r="U57" i="2"/>
  <c r="U62" i="2" s="1"/>
  <c r="U66" i="2" s="1"/>
  <c r="U70" i="2" s="1"/>
  <c r="W37" i="3" l="1"/>
  <c r="W41" i="3" s="1"/>
  <c r="T12" i="20"/>
  <c r="T108" i="2"/>
  <c r="T116" i="2" s="1"/>
  <c r="T117" i="2" s="1"/>
  <c r="T119" i="2" s="1"/>
  <c r="T121" i="2" s="1"/>
  <c r="T122" i="2" s="1"/>
  <c r="T127" i="2" s="1"/>
  <c r="T129" i="2" s="1"/>
  <c r="T141" i="38"/>
  <c r="T143" i="38" s="1"/>
  <c r="T148" i="38" s="1"/>
  <c r="T152" i="38" s="1"/>
  <c r="T156" i="38" s="1"/>
  <c r="S22" i="38"/>
  <c r="S30" i="38" s="1"/>
  <c r="S31" i="38" s="1"/>
  <c r="S33" i="38" s="1"/>
  <c r="S35" i="38" s="1"/>
  <c r="S36" i="38" s="1"/>
  <c r="S41" i="38" s="1"/>
  <c r="S43" i="38" s="1"/>
  <c r="R151" i="6"/>
  <c r="R159" i="6" s="1"/>
  <c r="R160" i="6" s="1"/>
  <c r="R162" i="6" s="1"/>
  <c r="R164" i="6" s="1"/>
  <c r="R165" i="6" s="1"/>
  <c r="R170" i="6" s="1"/>
  <c r="R172" i="6" s="1"/>
  <c r="W46" i="3" s="1"/>
  <c r="W50" i="3" s="1"/>
  <c r="S22" i="6"/>
  <c r="S30" i="6" s="1"/>
  <c r="S31" i="6" s="1"/>
  <c r="S33" i="6" s="1"/>
  <c r="S35" i="6" s="1"/>
  <c r="S36" i="6" s="1"/>
  <c r="S41" i="6" s="1"/>
  <c r="S43" i="6" s="1"/>
  <c r="S107" i="5"/>
  <c r="T98" i="5" s="1"/>
  <c r="T150" i="20"/>
  <c r="U141" i="20" s="1"/>
  <c r="S150" i="2"/>
  <c r="S151" i="2" s="1"/>
  <c r="S159" i="2" s="1"/>
  <c r="S160" i="2" s="1"/>
  <c r="S162" i="2" s="1"/>
  <c r="S164" i="2" s="1"/>
  <c r="S165" i="2" s="1"/>
  <c r="S170" i="2" s="1"/>
  <c r="S172" i="2" s="1"/>
  <c r="X16" i="3" s="1"/>
  <c r="R107" i="38"/>
  <c r="R108" i="38" s="1"/>
  <c r="R116" i="38" s="1"/>
  <c r="R117" i="38" s="1"/>
  <c r="R119" i="38" s="1"/>
  <c r="R121" i="38" s="1"/>
  <c r="R122" i="38" s="1"/>
  <c r="R127" i="38" s="1"/>
  <c r="R129" i="38" s="1"/>
  <c r="W6" i="3" s="1"/>
  <c r="X60" i="3"/>
  <c r="U27" i="10" s="1"/>
  <c r="U27" i="41" s="1"/>
  <c r="X57" i="3"/>
  <c r="X61" i="3" s="1"/>
  <c r="U39" i="10" s="1"/>
  <c r="U39" i="41" s="1"/>
  <c r="T14" i="6"/>
  <c r="T19" i="6" s="1"/>
  <c r="T23" i="6" s="1"/>
  <c r="T27" i="6" s="1"/>
  <c r="T55" i="38"/>
  <c r="S65" i="38"/>
  <c r="S73" i="38" s="1"/>
  <c r="S74" i="38" s="1"/>
  <c r="S76" i="38" s="1"/>
  <c r="S78" i="38" s="1"/>
  <c r="S79" i="38" s="1"/>
  <c r="S84" i="38" s="1"/>
  <c r="S86" i="38" s="1"/>
  <c r="U55" i="4"/>
  <c r="T65" i="4"/>
  <c r="T73" i="4" s="1"/>
  <c r="T74" i="4" s="1"/>
  <c r="T76" i="4" s="1"/>
  <c r="T78" i="4" s="1"/>
  <c r="T79" i="4" s="1"/>
  <c r="T84" i="4" s="1"/>
  <c r="T86" i="4" s="1"/>
  <c r="S143" i="6"/>
  <c r="S148" i="6" s="1"/>
  <c r="S152" i="6" s="1"/>
  <c r="S156" i="6" s="1"/>
  <c r="S21" i="5"/>
  <c r="T98" i="6"/>
  <c r="S108" i="6"/>
  <c r="S116" i="6" s="1"/>
  <c r="S117" i="6" s="1"/>
  <c r="S119" i="6" s="1"/>
  <c r="S121" i="6" s="1"/>
  <c r="S122" i="6" s="1"/>
  <c r="S127" i="6" s="1"/>
  <c r="S129" i="6" s="1"/>
  <c r="T14" i="20"/>
  <c r="T19" i="20" s="1"/>
  <c r="T23" i="20" s="1"/>
  <c r="T27" i="20" s="1"/>
  <c r="U100" i="2"/>
  <c r="U105" i="2" s="1"/>
  <c r="U109" i="2" s="1"/>
  <c r="U113" i="2" s="1"/>
  <c r="S143" i="4"/>
  <c r="S148" i="4" s="1"/>
  <c r="S152" i="4" s="1"/>
  <c r="S156" i="4" s="1"/>
  <c r="T100" i="20"/>
  <c r="T105" i="20" s="1"/>
  <c r="T109" i="20" s="1"/>
  <c r="T113" i="20" s="1"/>
  <c r="S57" i="6"/>
  <c r="S62" i="6" s="1"/>
  <c r="S66" i="6" s="1"/>
  <c r="S70" i="6" s="1"/>
  <c r="S21" i="4"/>
  <c r="W30" i="3"/>
  <c r="W27" i="3"/>
  <c r="W31" i="3" s="1"/>
  <c r="U64" i="2"/>
  <c r="T143" i="5"/>
  <c r="T148" i="5" s="1"/>
  <c r="T152" i="5" s="1"/>
  <c r="T156" i="5" s="1"/>
  <c r="U57" i="20"/>
  <c r="U62" i="20" s="1"/>
  <c r="U66" i="20" s="1"/>
  <c r="U70" i="20" s="1"/>
  <c r="T14" i="38"/>
  <c r="T19" i="38" s="1"/>
  <c r="T23" i="38" s="1"/>
  <c r="T27" i="38" s="1"/>
  <c r="T57" i="5"/>
  <c r="T62" i="5" s="1"/>
  <c r="T66" i="5" s="1"/>
  <c r="T70" i="5" s="1"/>
  <c r="T98" i="4"/>
  <c r="S108" i="4"/>
  <c r="S116" i="4" s="1"/>
  <c r="S117" i="4" s="1"/>
  <c r="S119" i="4" s="1"/>
  <c r="S121" i="4" s="1"/>
  <c r="S122" i="4" s="1"/>
  <c r="S127" i="4" s="1"/>
  <c r="S129" i="4" s="1"/>
  <c r="U12" i="2"/>
  <c r="T22" i="2"/>
  <c r="T30" i="2" s="1"/>
  <c r="T31" i="2" s="1"/>
  <c r="T33" i="2" s="1"/>
  <c r="T35" i="2" s="1"/>
  <c r="T36" i="2" s="1"/>
  <c r="T41" i="2" s="1"/>
  <c r="T43" i="2" s="1"/>
  <c r="Y15" i="3" s="1"/>
  <c r="Y19" i="3" s="1"/>
  <c r="X5" i="3" l="1"/>
  <c r="X9" i="3" s="1"/>
  <c r="U10" i="10" s="1"/>
  <c r="U10" i="41" s="1"/>
  <c r="S98" i="38"/>
  <c r="R97" i="38"/>
  <c r="S108" i="5"/>
  <c r="S116" i="5" s="1"/>
  <c r="S117" i="5" s="1"/>
  <c r="S119" i="5" s="1"/>
  <c r="S121" i="5" s="1"/>
  <c r="S122" i="5" s="1"/>
  <c r="S127" i="5" s="1"/>
  <c r="S129" i="5" s="1"/>
  <c r="X36" i="3" s="1"/>
  <c r="X40" i="3" s="1"/>
  <c r="U25" i="10" s="1"/>
  <c r="U25" i="41" s="1"/>
  <c r="W47" i="3"/>
  <c r="W51" i="3" s="1"/>
  <c r="T141" i="2"/>
  <c r="T143" i="2" s="1"/>
  <c r="T148" i="2" s="1"/>
  <c r="T152" i="2" s="1"/>
  <c r="T156" i="2" s="1"/>
  <c r="T151" i="20"/>
  <c r="T159" i="20" s="1"/>
  <c r="T160" i="20" s="1"/>
  <c r="T162" i="20" s="1"/>
  <c r="T164" i="20" s="1"/>
  <c r="T165" i="20" s="1"/>
  <c r="T170" i="20" s="1"/>
  <c r="T172" i="20" s="1"/>
  <c r="U64" i="20"/>
  <c r="U65" i="20" s="1"/>
  <c r="U73" i="20" s="1"/>
  <c r="U74" i="20" s="1"/>
  <c r="U76" i="20" s="1"/>
  <c r="U78" i="20" s="1"/>
  <c r="U79" i="20" s="1"/>
  <c r="U84" i="20" s="1"/>
  <c r="U86" i="20" s="1"/>
  <c r="T107" i="20"/>
  <c r="U98" i="20" s="1"/>
  <c r="S150" i="6"/>
  <c r="T141" i="6" s="1"/>
  <c r="T64" i="5"/>
  <c r="U55" i="5" s="1"/>
  <c r="U107" i="2"/>
  <c r="V98" i="2" s="1"/>
  <c r="S22" i="4"/>
  <c r="S30" i="4" s="1"/>
  <c r="S31" i="4" s="1"/>
  <c r="S33" i="4" s="1"/>
  <c r="S35" i="4" s="1"/>
  <c r="S36" i="4" s="1"/>
  <c r="S41" i="4" s="1"/>
  <c r="S43" i="4" s="1"/>
  <c r="X25" i="3" s="1"/>
  <c r="X29" i="3" s="1"/>
  <c r="U12" i="10" s="1"/>
  <c r="U12" i="41" s="1"/>
  <c r="T12" i="4"/>
  <c r="T57" i="38"/>
  <c r="T62" i="38" s="1"/>
  <c r="T66" i="38" s="1"/>
  <c r="T70" i="38" s="1"/>
  <c r="U14" i="2"/>
  <c r="U19" i="2" s="1"/>
  <c r="U23" i="2" s="1"/>
  <c r="U27" i="2" s="1"/>
  <c r="S64" i="6"/>
  <c r="T100" i="6"/>
  <c r="T105" i="6" s="1"/>
  <c r="T109" i="6" s="1"/>
  <c r="T113" i="6" s="1"/>
  <c r="U143" i="20"/>
  <c r="U148" i="20" s="1"/>
  <c r="U152" i="20" s="1"/>
  <c r="U156" i="20" s="1"/>
  <c r="T21" i="20"/>
  <c r="X20" i="3"/>
  <c r="U23" i="10" s="1"/>
  <c r="U23" i="41" s="1"/>
  <c r="X17" i="3"/>
  <c r="X21" i="3" s="1"/>
  <c r="U35" i="10" s="1"/>
  <c r="U35" i="41" s="1"/>
  <c r="W7" i="3"/>
  <c r="W11" i="3" s="1"/>
  <c r="W10" i="3"/>
  <c r="T150" i="38"/>
  <c r="T100" i="4"/>
  <c r="T105" i="4" s="1"/>
  <c r="T109" i="4" s="1"/>
  <c r="T113" i="4" s="1"/>
  <c r="S100" i="38"/>
  <c r="S105" i="38" s="1"/>
  <c r="S109" i="38" s="1"/>
  <c r="S113" i="38" s="1"/>
  <c r="U57" i="4"/>
  <c r="U62" i="4" s="1"/>
  <c r="U66" i="4" s="1"/>
  <c r="U70" i="4" s="1"/>
  <c r="U65" i="2"/>
  <c r="U73" i="2" s="1"/>
  <c r="U74" i="2" s="1"/>
  <c r="U76" i="2" s="1"/>
  <c r="U78" i="2" s="1"/>
  <c r="U79" i="2" s="1"/>
  <c r="U84" i="2" s="1"/>
  <c r="U86" i="2" s="1"/>
  <c r="V55" i="2"/>
  <c r="U108" i="2"/>
  <c r="U116" i="2" s="1"/>
  <c r="U117" i="2" s="1"/>
  <c r="U119" i="2" s="1"/>
  <c r="U121" i="2" s="1"/>
  <c r="U122" i="2" s="1"/>
  <c r="U127" i="2" s="1"/>
  <c r="U129" i="2" s="1"/>
  <c r="S22" i="5"/>
  <c r="S30" i="5" s="1"/>
  <c r="S31" i="5" s="1"/>
  <c r="S33" i="5" s="1"/>
  <c r="S35" i="5" s="1"/>
  <c r="S36" i="5" s="1"/>
  <c r="S41" i="5" s="1"/>
  <c r="S43" i="5" s="1"/>
  <c r="X35" i="3" s="1"/>
  <c r="X39" i="3" s="1"/>
  <c r="U13" i="10" s="1"/>
  <c r="U13" i="41" s="1"/>
  <c r="T12" i="5"/>
  <c r="T100" i="5"/>
  <c r="T105" i="5" s="1"/>
  <c r="T109" i="5" s="1"/>
  <c r="T113" i="5" s="1"/>
  <c r="T21" i="38"/>
  <c r="T150" i="5"/>
  <c r="S150" i="4"/>
  <c r="T21" i="6"/>
  <c r="V55" i="20" l="1"/>
  <c r="T108" i="20"/>
  <c r="T116" i="20" s="1"/>
  <c r="T117" i="20" s="1"/>
  <c r="T119" i="20" s="1"/>
  <c r="T121" i="20" s="1"/>
  <c r="T122" i="20" s="1"/>
  <c r="T127" i="20" s="1"/>
  <c r="T129" i="20" s="1"/>
  <c r="Y56" i="3" s="1"/>
  <c r="Y60" i="3" s="1"/>
  <c r="T65" i="5"/>
  <c r="T73" i="5" s="1"/>
  <c r="T74" i="5" s="1"/>
  <c r="T76" i="5" s="1"/>
  <c r="T78" i="5" s="1"/>
  <c r="T79" i="5" s="1"/>
  <c r="T84" i="5" s="1"/>
  <c r="T86" i="5" s="1"/>
  <c r="S151" i="6"/>
  <c r="S159" i="6" s="1"/>
  <c r="S160" i="6" s="1"/>
  <c r="S162" i="6" s="1"/>
  <c r="S164" i="6" s="1"/>
  <c r="S165" i="6" s="1"/>
  <c r="S170" i="6" s="1"/>
  <c r="S172" i="6" s="1"/>
  <c r="X46" i="3" s="1"/>
  <c r="X50" i="3" s="1"/>
  <c r="U26" i="10" s="1"/>
  <c r="U26" i="41" s="1"/>
  <c r="U64" i="4"/>
  <c r="V55" i="4" s="1"/>
  <c r="T107" i="6"/>
  <c r="T108" i="6" s="1"/>
  <c r="T116" i="6" s="1"/>
  <c r="T117" i="6" s="1"/>
  <c r="T119" i="6" s="1"/>
  <c r="T121" i="6" s="1"/>
  <c r="T122" i="6" s="1"/>
  <c r="T127" i="6" s="1"/>
  <c r="T129" i="6" s="1"/>
  <c r="U21" i="2"/>
  <c r="V12" i="2" s="1"/>
  <c r="T64" i="38"/>
  <c r="T65" i="38" s="1"/>
  <c r="T73" i="38" s="1"/>
  <c r="T74" i="38" s="1"/>
  <c r="T76" i="38" s="1"/>
  <c r="T78" i="38" s="1"/>
  <c r="T79" i="38" s="1"/>
  <c r="T84" i="38" s="1"/>
  <c r="T86" i="38" s="1"/>
  <c r="T107" i="5"/>
  <c r="T108" i="5" s="1"/>
  <c r="T116" i="5" s="1"/>
  <c r="T117" i="5" s="1"/>
  <c r="T119" i="5" s="1"/>
  <c r="T121" i="5" s="1"/>
  <c r="T122" i="5" s="1"/>
  <c r="T127" i="5" s="1"/>
  <c r="T129" i="5" s="1"/>
  <c r="V100" i="2"/>
  <c r="V105" i="2" s="1"/>
  <c r="V109" i="2" s="1"/>
  <c r="V113" i="2" s="1"/>
  <c r="T107" i="4"/>
  <c r="U150" i="20"/>
  <c r="T55" i="6"/>
  <c r="S65" i="6"/>
  <c r="S73" i="6" s="1"/>
  <c r="S74" i="6" s="1"/>
  <c r="S76" i="6" s="1"/>
  <c r="S78" i="6" s="1"/>
  <c r="S79" i="6" s="1"/>
  <c r="S84" i="6" s="1"/>
  <c r="S86" i="6" s="1"/>
  <c r="X45" i="3" s="1"/>
  <c r="U57" i="5"/>
  <c r="U62" i="5" s="1"/>
  <c r="U66" i="5" s="1"/>
  <c r="U70" i="5" s="1"/>
  <c r="V57" i="20"/>
  <c r="V62" i="20" s="1"/>
  <c r="V66" i="20" s="1"/>
  <c r="V70" i="20" s="1"/>
  <c r="U100" i="20"/>
  <c r="U105" i="20" s="1"/>
  <c r="U109" i="20" s="1"/>
  <c r="U113" i="20" s="1"/>
  <c r="T150" i="2"/>
  <c r="T14" i="4"/>
  <c r="T19" i="4" s="1"/>
  <c r="T23" i="4" s="1"/>
  <c r="T27" i="4" s="1"/>
  <c r="U12" i="38"/>
  <c r="T22" i="38"/>
  <c r="T30" i="38" s="1"/>
  <c r="T31" i="38" s="1"/>
  <c r="T33" i="38" s="1"/>
  <c r="T35" i="38" s="1"/>
  <c r="T36" i="38" s="1"/>
  <c r="T41" i="38" s="1"/>
  <c r="T43" i="38" s="1"/>
  <c r="V57" i="2"/>
  <c r="V62" i="2" s="1"/>
  <c r="V66" i="2" s="1"/>
  <c r="V70" i="2" s="1"/>
  <c r="T22" i="20"/>
  <c r="T30" i="20" s="1"/>
  <c r="T31" i="20" s="1"/>
  <c r="T33" i="20" s="1"/>
  <c r="T35" i="20" s="1"/>
  <c r="T36" i="20" s="1"/>
  <c r="T41" i="20" s="1"/>
  <c r="T43" i="20" s="1"/>
  <c r="Y55" i="3" s="1"/>
  <c r="Y59" i="3" s="1"/>
  <c r="U12" i="20"/>
  <c r="U12" i="6"/>
  <c r="T22" i="6"/>
  <c r="T30" i="6" s="1"/>
  <c r="T31" i="6" s="1"/>
  <c r="T33" i="6" s="1"/>
  <c r="T35" i="6" s="1"/>
  <c r="T36" i="6" s="1"/>
  <c r="T41" i="6" s="1"/>
  <c r="T43" i="6" s="1"/>
  <c r="T141" i="4"/>
  <c r="S151" i="4"/>
  <c r="S159" i="4" s="1"/>
  <c r="S160" i="4" s="1"/>
  <c r="S162" i="4" s="1"/>
  <c r="S164" i="4" s="1"/>
  <c r="S165" i="4" s="1"/>
  <c r="S170" i="4" s="1"/>
  <c r="S172" i="4" s="1"/>
  <c r="X26" i="3" s="1"/>
  <c r="T14" i="5"/>
  <c r="T19" i="5" s="1"/>
  <c r="T23" i="5" s="1"/>
  <c r="T27" i="5" s="1"/>
  <c r="U141" i="5"/>
  <c r="T151" i="5"/>
  <c r="T159" i="5" s="1"/>
  <c r="T160" i="5" s="1"/>
  <c r="T162" i="5" s="1"/>
  <c r="T164" i="5" s="1"/>
  <c r="T165" i="5" s="1"/>
  <c r="T170" i="5" s="1"/>
  <c r="T172" i="5" s="1"/>
  <c r="S107" i="38"/>
  <c r="U141" i="38"/>
  <c r="T151" i="38"/>
  <c r="T159" i="38" s="1"/>
  <c r="T160" i="38" s="1"/>
  <c r="T162" i="38" s="1"/>
  <c r="T164" i="38" s="1"/>
  <c r="T165" i="38" s="1"/>
  <c r="T170" i="38" s="1"/>
  <c r="T172" i="38" s="1"/>
  <c r="X37" i="3"/>
  <c r="X41" i="3" s="1"/>
  <c r="U37" i="10" s="1"/>
  <c r="U37" i="41" s="1"/>
  <c r="T143" i="6"/>
  <c r="T148" i="6" s="1"/>
  <c r="T152" i="6" s="1"/>
  <c r="T156" i="6" s="1"/>
  <c r="U65" i="4" l="1"/>
  <c r="U73" i="4" s="1"/>
  <c r="U74" i="4" s="1"/>
  <c r="U76" i="4" s="1"/>
  <c r="U78" i="4" s="1"/>
  <c r="U79" i="4" s="1"/>
  <c r="U84" i="4" s="1"/>
  <c r="U86" i="4" s="1"/>
  <c r="U98" i="5"/>
  <c r="U100" i="5" s="1"/>
  <c r="U105" i="5" s="1"/>
  <c r="U109" i="5" s="1"/>
  <c r="U113" i="5" s="1"/>
  <c r="U98" i="6"/>
  <c r="U22" i="2"/>
  <c r="U30" i="2" s="1"/>
  <c r="U31" i="2" s="1"/>
  <c r="U33" i="2" s="1"/>
  <c r="U35" i="2" s="1"/>
  <c r="U36" i="2" s="1"/>
  <c r="U41" i="2" s="1"/>
  <c r="U43" i="2" s="1"/>
  <c r="Z15" i="3" s="1"/>
  <c r="Z19" i="3" s="1"/>
  <c r="U55" i="38"/>
  <c r="U57" i="38" s="1"/>
  <c r="U62" i="38" s="1"/>
  <c r="U66" i="38" s="1"/>
  <c r="U70" i="38" s="1"/>
  <c r="V107" i="2"/>
  <c r="W98" i="2" s="1"/>
  <c r="V64" i="2"/>
  <c r="W55" i="2" s="1"/>
  <c r="V57" i="4"/>
  <c r="V62" i="4" s="1"/>
  <c r="V66" i="4" s="1"/>
  <c r="V70" i="4" s="1"/>
  <c r="X27" i="3"/>
  <c r="X31" i="3" s="1"/>
  <c r="U36" i="10" s="1"/>
  <c r="U36" i="41" s="1"/>
  <c r="X30" i="3"/>
  <c r="U24" i="10" s="1"/>
  <c r="U24" i="41" s="1"/>
  <c r="V64" i="20"/>
  <c r="U64" i="5"/>
  <c r="V141" i="20"/>
  <c r="U151" i="20"/>
  <c r="U159" i="20" s="1"/>
  <c r="U160" i="20" s="1"/>
  <c r="U162" i="20" s="1"/>
  <c r="U164" i="20" s="1"/>
  <c r="U165" i="20" s="1"/>
  <c r="U170" i="20" s="1"/>
  <c r="U172" i="20" s="1"/>
  <c r="V14" i="2"/>
  <c r="V19" i="2" s="1"/>
  <c r="V23" i="2" s="1"/>
  <c r="V27" i="2" s="1"/>
  <c r="S97" i="38"/>
  <c r="T98" i="38"/>
  <c r="S108" i="38"/>
  <c r="S116" i="38" s="1"/>
  <c r="S117" i="38" s="1"/>
  <c r="S119" i="38" s="1"/>
  <c r="S121" i="38" s="1"/>
  <c r="S122" i="38" s="1"/>
  <c r="S127" i="38" s="1"/>
  <c r="S129" i="38" s="1"/>
  <c r="X6" i="3" s="1"/>
  <c r="U14" i="6"/>
  <c r="U19" i="6" s="1"/>
  <c r="U23" i="6" s="1"/>
  <c r="U27" i="6" s="1"/>
  <c r="U14" i="20"/>
  <c r="U19" i="20" s="1"/>
  <c r="U23" i="20" s="1"/>
  <c r="U27" i="20" s="1"/>
  <c r="T21" i="4"/>
  <c r="U100" i="6"/>
  <c r="U105" i="6" s="1"/>
  <c r="U109" i="6" s="1"/>
  <c r="U113" i="6" s="1"/>
  <c r="X47" i="3"/>
  <c r="X51" i="3" s="1"/>
  <c r="U38" i="10" s="1"/>
  <c r="U38" i="41" s="1"/>
  <c r="X49" i="3"/>
  <c r="U14" i="10" s="1"/>
  <c r="U14" i="41" s="1"/>
  <c r="T143" i="4"/>
  <c r="T148" i="4" s="1"/>
  <c r="T152" i="4" s="1"/>
  <c r="T156" i="4" s="1"/>
  <c r="U143" i="5"/>
  <c r="U148" i="5" s="1"/>
  <c r="U152" i="5" s="1"/>
  <c r="U156" i="5" s="1"/>
  <c r="Y5" i="3"/>
  <c r="Y9" i="3" s="1"/>
  <c r="U141" i="2"/>
  <c r="T151" i="2"/>
  <c r="T159" i="2" s="1"/>
  <c r="T160" i="2" s="1"/>
  <c r="T162" i="2" s="1"/>
  <c r="T164" i="2" s="1"/>
  <c r="T165" i="2" s="1"/>
  <c r="T170" i="2" s="1"/>
  <c r="T172" i="2" s="1"/>
  <c r="Y16" i="3" s="1"/>
  <c r="T57" i="6"/>
  <c r="T62" i="6" s="1"/>
  <c r="T66" i="6" s="1"/>
  <c r="T70" i="6" s="1"/>
  <c r="U143" i="38"/>
  <c r="U148" i="38" s="1"/>
  <c r="U152" i="38" s="1"/>
  <c r="U156" i="38" s="1"/>
  <c r="U14" i="38"/>
  <c r="U19" i="38" s="1"/>
  <c r="U23" i="38" s="1"/>
  <c r="U27" i="38" s="1"/>
  <c r="T150" i="6"/>
  <c r="T21" i="5"/>
  <c r="U107" i="20"/>
  <c r="Y57" i="3"/>
  <c r="Y61" i="3" s="1"/>
  <c r="Y36" i="3"/>
  <c r="U98" i="4"/>
  <c r="T108" i="4"/>
  <c r="T116" i="4" s="1"/>
  <c r="T117" i="4" s="1"/>
  <c r="T119" i="4" s="1"/>
  <c r="T121" i="4" s="1"/>
  <c r="T122" i="4" s="1"/>
  <c r="T127" i="4" s="1"/>
  <c r="T129" i="4" s="1"/>
  <c r="V21" i="2" l="1"/>
  <c r="U150" i="38"/>
  <c r="U21" i="20"/>
  <c r="U22" i="20" s="1"/>
  <c r="U30" i="20" s="1"/>
  <c r="U31" i="20" s="1"/>
  <c r="U33" i="20" s="1"/>
  <c r="U35" i="20" s="1"/>
  <c r="U36" i="20" s="1"/>
  <c r="U41" i="20" s="1"/>
  <c r="U43" i="20" s="1"/>
  <c r="Z55" i="3" s="1"/>
  <c r="Z59" i="3" s="1"/>
  <c r="V65" i="2"/>
  <c r="V73" i="2" s="1"/>
  <c r="V74" i="2" s="1"/>
  <c r="V76" i="2" s="1"/>
  <c r="V78" i="2" s="1"/>
  <c r="V79" i="2" s="1"/>
  <c r="V84" i="2" s="1"/>
  <c r="V86" i="2" s="1"/>
  <c r="U21" i="6"/>
  <c r="U22" i="6" s="1"/>
  <c r="U30" i="6" s="1"/>
  <c r="U31" i="6" s="1"/>
  <c r="U33" i="6" s="1"/>
  <c r="U35" i="6" s="1"/>
  <c r="U36" i="6" s="1"/>
  <c r="U41" i="6" s="1"/>
  <c r="U43" i="6" s="1"/>
  <c r="U107" i="5"/>
  <c r="V98" i="5" s="1"/>
  <c r="V108" i="2"/>
  <c r="V116" i="2" s="1"/>
  <c r="V117" i="2" s="1"/>
  <c r="V119" i="2" s="1"/>
  <c r="V121" i="2" s="1"/>
  <c r="V122" i="2" s="1"/>
  <c r="V127" i="2" s="1"/>
  <c r="V129" i="2" s="1"/>
  <c r="V64" i="4"/>
  <c r="V65" i="4" s="1"/>
  <c r="V73" i="4" s="1"/>
  <c r="V74" i="4" s="1"/>
  <c r="V76" i="4" s="1"/>
  <c r="V78" i="4" s="1"/>
  <c r="V79" i="4" s="1"/>
  <c r="V84" i="4" s="1"/>
  <c r="V86" i="4" s="1"/>
  <c r="T150" i="4"/>
  <c r="T151" i="4" s="1"/>
  <c r="T159" i="4" s="1"/>
  <c r="T160" i="4" s="1"/>
  <c r="T162" i="4" s="1"/>
  <c r="T164" i="4" s="1"/>
  <c r="T165" i="4" s="1"/>
  <c r="T170" i="4" s="1"/>
  <c r="T172" i="4" s="1"/>
  <c r="Y26" i="3" s="1"/>
  <c r="T64" i="6"/>
  <c r="U55" i="6" s="1"/>
  <c r="U107" i="6"/>
  <c r="U108" i="6" s="1"/>
  <c r="U116" i="6" s="1"/>
  <c r="U117" i="6" s="1"/>
  <c r="U119" i="6" s="1"/>
  <c r="U121" i="6" s="1"/>
  <c r="U122" i="6" s="1"/>
  <c r="U127" i="6" s="1"/>
  <c r="U129" i="6" s="1"/>
  <c r="U21" i="38"/>
  <c r="U143" i="2"/>
  <c r="U148" i="2" s="1"/>
  <c r="U152" i="2" s="1"/>
  <c r="U156" i="2" s="1"/>
  <c r="U64" i="38"/>
  <c r="T22" i="4"/>
  <c r="T30" i="4" s="1"/>
  <c r="T31" i="4" s="1"/>
  <c r="T33" i="4" s="1"/>
  <c r="T35" i="4" s="1"/>
  <c r="T36" i="4" s="1"/>
  <c r="T41" i="4" s="1"/>
  <c r="T43" i="4" s="1"/>
  <c r="Y25" i="3" s="1"/>
  <c r="Y29" i="3" s="1"/>
  <c r="U12" i="4"/>
  <c r="Y20" i="3"/>
  <c r="Y17" i="3"/>
  <c r="Y21" i="3" s="1"/>
  <c r="T151" i="6"/>
  <c r="T159" i="6" s="1"/>
  <c r="T160" i="6" s="1"/>
  <c r="T162" i="6" s="1"/>
  <c r="T164" i="6" s="1"/>
  <c r="T165" i="6" s="1"/>
  <c r="T170" i="6" s="1"/>
  <c r="T172" i="6" s="1"/>
  <c r="Y46" i="3" s="1"/>
  <c r="U141" i="6"/>
  <c r="V55" i="5"/>
  <c r="U65" i="5"/>
  <c r="U73" i="5" s="1"/>
  <c r="U74" i="5" s="1"/>
  <c r="U76" i="5" s="1"/>
  <c r="U78" i="5" s="1"/>
  <c r="U79" i="5" s="1"/>
  <c r="U84" i="5" s="1"/>
  <c r="U86" i="5" s="1"/>
  <c r="W57" i="2"/>
  <c r="W62" i="2" s="1"/>
  <c r="W66" i="2" s="1"/>
  <c r="W70" i="2" s="1"/>
  <c r="U12" i="5"/>
  <c r="T22" i="5"/>
  <c r="T30" i="5" s="1"/>
  <c r="T31" i="5" s="1"/>
  <c r="T33" i="5" s="1"/>
  <c r="T35" i="5" s="1"/>
  <c r="T36" i="5" s="1"/>
  <c r="T41" i="5" s="1"/>
  <c r="T43" i="5" s="1"/>
  <c r="Y35" i="3" s="1"/>
  <c r="Y39" i="3" s="1"/>
  <c r="V22" i="2"/>
  <c r="V30" i="2" s="1"/>
  <c r="V31" i="2" s="1"/>
  <c r="V33" i="2" s="1"/>
  <c r="V35" i="2" s="1"/>
  <c r="V36" i="2" s="1"/>
  <c r="V41" i="2" s="1"/>
  <c r="V43" i="2" s="1"/>
  <c r="W12" i="2"/>
  <c r="V141" i="38"/>
  <c r="U151" i="38"/>
  <c r="U159" i="38" s="1"/>
  <c r="U160" i="38" s="1"/>
  <c r="U162" i="38" s="1"/>
  <c r="U164" i="38" s="1"/>
  <c r="U165" i="38" s="1"/>
  <c r="U170" i="38" s="1"/>
  <c r="U172" i="38" s="1"/>
  <c r="U100" i="4"/>
  <c r="U105" i="4" s="1"/>
  <c r="U109" i="4" s="1"/>
  <c r="U113" i="4" s="1"/>
  <c r="U108" i="20"/>
  <c r="U116" i="20" s="1"/>
  <c r="U117" i="20" s="1"/>
  <c r="U119" i="20" s="1"/>
  <c r="U121" i="20" s="1"/>
  <c r="U122" i="20" s="1"/>
  <c r="U127" i="20" s="1"/>
  <c r="U129" i="20" s="1"/>
  <c r="Z56" i="3" s="1"/>
  <c r="V98" i="20"/>
  <c r="W55" i="20"/>
  <c r="V65" i="20"/>
  <c r="V73" i="20" s="1"/>
  <c r="V74" i="20" s="1"/>
  <c r="V76" i="20" s="1"/>
  <c r="V78" i="20" s="1"/>
  <c r="V79" i="20" s="1"/>
  <c r="V84" i="20" s="1"/>
  <c r="V86" i="20" s="1"/>
  <c r="Y40" i="3"/>
  <c r="X10" i="3"/>
  <c r="U22" i="10" s="1"/>
  <c r="U22" i="41" s="1"/>
  <c r="X7" i="3"/>
  <c r="X11" i="3" s="1"/>
  <c r="U34" i="10" s="1"/>
  <c r="U34" i="41" s="1"/>
  <c r="U150" i="5"/>
  <c r="T100" i="38"/>
  <c r="T105" i="38" s="1"/>
  <c r="T109" i="38" s="1"/>
  <c r="T113" i="38" s="1"/>
  <c r="V143" i="20"/>
  <c r="V148" i="20" s="1"/>
  <c r="V152" i="20" s="1"/>
  <c r="V156" i="20" s="1"/>
  <c r="W100" i="2"/>
  <c r="W105" i="2" s="1"/>
  <c r="W109" i="2" s="1"/>
  <c r="W113" i="2" s="1"/>
  <c r="U108" i="5" l="1"/>
  <c r="U116" i="5" s="1"/>
  <c r="U117" i="5" s="1"/>
  <c r="U119" i="5" s="1"/>
  <c r="U121" i="5" s="1"/>
  <c r="U122" i="5" s="1"/>
  <c r="U127" i="5" s="1"/>
  <c r="U129" i="5" s="1"/>
  <c r="V12" i="20"/>
  <c r="AA15" i="3"/>
  <c r="AA19" i="3" s="1"/>
  <c r="V12" i="6"/>
  <c r="V14" i="6" s="1"/>
  <c r="V19" i="6" s="1"/>
  <c r="V23" i="6" s="1"/>
  <c r="V27" i="6" s="1"/>
  <c r="V98" i="6"/>
  <c r="V100" i="6" s="1"/>
  <c r="V105" i="6" s="1"/>
  <c r="V109" i="6" s="1"/>
  <c r="V113" i="6" s="1"/>
  <c r="T107" i="38"/>
  <c r="T108" i="38" s="1"/>
  <c r="T116" i="38" s="1"/>
  <c r="T117" i="38" s="1"/>
  <c r="T119" i="38" s="1"/>
  <c r="T121" i="38" s="1"/>
  <c r="T122" i="38" s="1"/>
  <c r="T127" i="38" s="1"/>
  <c r="T129" i="38" s="1"/>
  <c r="Y6" i="3" s="1"/>
  <c r="W107" i="2"/>
  <c r="W108" i="2" s="1"/>
  <c r="W116" i="2" s="1"/>
  <c r="W117" i="2" s="1"/>
  <c r="W119" i="2" s="1"/>
  <c r="W121" i="2" s="1"/>
  <c r="W122" i="2" s="1"/>
  <c r="W127" i="2" s="1"/>
  <c r="W129" i="2" s="1"/>
  <c r="W55" i="4"/>
  <c r="W57" i="4" s="1"/>
  <c r="W62" i="4" s="1"/>
  <c r="W66" i="4" s="1"/>
  <c r="W70" i="4" s="1"/>
  <c r="U150" i="2"/>
  <c r="V141" i="2" s="1"/>
  <c r="V150" i="20"/>
  <c r="V151" i="20" s="1"/>
  <c r="V159" i="20" s="1"/>
  <c r="V160" i="20" s="1"/>
  <c r="V162" i="20" s="1"/>
  <c r="V164" i="20" s="1"/>
  <c r="V165" i="20" s="1"/>
  <c r="V170" i="20" s="1"/>
  <c r="V172" i="20" s="1"/>
  <c r="U141" i="4"/>
  <c r="U143" i="4" s="1"/>
  <c r="U148" i="4" s="1"/>
  <c r="U152" i="4" s="1"/>
  <c r="U156" i="4" s="1"/>
  <c r="W64" i="2"/>
  <c r="W65" i="2" s="1"/>
  <c r="W73" i="2" s="1"/>
  <c r="W74" i="2" s="1"/>
  <c r="W76" i="2" s="1"/>
  <c r="W78" i="2" s="1"/>
  <c r="W79" i="2" s="1"/>
  <c r="W84" i="2" s="1"/>
  <c r="W86" i="2" s="1"/>
  <c r="T65" i="6"/>
  <c r="T73" i="6" s="1"/>
  <c r="T74" i="6" s="1"/>
  <c r="T76" i="6" s="1"/>
  <c r="T78" i="6" s="1"/>
  <c r="T79" i="6" s="1"/>
  <c r="T84" i="6" s="1"/>
  <c r="T86" i="6" s="1"/>
  <c r="Y45" i="3" s="1"/>
  <c r="Y49" i="3" s="1"/>
  <c r="U107" i="4"/>
  <c r="U108" i="4" s="1"/>
  <c r="U116" i="4" s="1"/>
  <c r="U117" i="4" s="1"/>
  <c r="U119" i="4" s="1"/>
  <c r="U121" i="4" s="1"/>
  <c r="U122" i="4" s="1"/>
  <c r="U127" i="4" s="1"/>
  <c r="U129" i="4" s="1"/>
  <c r="Y27" i="3"/>
  <c r="Y31" i="3" s="1"/>
  <c r="Y30" i="3"/>
  <c r="Z60" i="3"/>
  <c r="Z57" i="3"/>
  <c r="Z61" i="3" s="1"/>
  <c r="Y50" i="3"/>
  <c r="U14" i="4"/>
  <c r="U19" i="4" s="1"/>
  <c r="U23" i="4" s="1"/>
  <c r="U27" i="4" s="1"/>
  <c r="U151" i="5"/>
  <c r="U159" i="5" s="1"/>
  <c r="U160" i="5" s="1"/>
  <c r="U162" i="5" s="1"/>
  <c r="U164" i="5" s="1"/>
  <c r="U165" i="5" s="1"/>
  <c r="U170" i="5" s="1"/>
  <c r="U172" i="5" s="1"/>
  <c r="Z36" i="3" s="1"/>
  <c r="V141" i="5"/>
  <c r="U14" i="5"/>
  <c r="U19" i="5" s="1"/>
  <c r="U23" i="5" s="1"/>
  <c r="U27" i="5" s="1"/>
  <c r="W57" i="20"/>
  <c r="W62" i="20" s="1"/>
  <c r="W66" i="20" s="1"/>
  <c r="W70" i="20" s="1"/>
  <c r="V143" i="38"/>
  <c r="V148" i="38" s="1"/>
  <c r="V152" i="38" s="1"/>
  <c r="V156" i="38" s="1"/>
  <c r="U151" i="2"/>
  <c r="U159" i="2" s="1"/>
  <c r="U160" i="2" s="1"/>
  <c r="U162" i="2" s="1"/>
  <c r="U164" i="2" s="1"/>
  <c r="U165" i="2" s="1"/>
  <c r="U170" i="2" s="1"/>
  <c r="U172" i="2" s="1"/>
  <c r="Z16" i="3" s="1"/>
  <c r="W14" i="2"/>
  <c r="W19" i="2" s="1"/>
  <c r="W23" i="2" s="1"/>
  <c r="W27" i="2" s="1"/>
  <c r="V14" i="20"/>
  <c r="V19" i="20" s="1"/>
  <c r="V23" i="20" s="1"/>
  <c r="V27" i="20" s="1"/>
  <c r="V12" i="38"/>
  <c r="U22" i="38"/>
  <c r="U30" i="38" s="1"/>
  <c r="U31" i="38" s="1"/>
  <c r="U33" i="38" s="1"/>
  <c r="U35" i="38" s="1"/>
  <c r="U36" i="38" s="1"/>
  <c r="U41" i="38" s="1"/>
  <c r="U43" i="38" s="1"/>
  <c r="Y37" i="3"/>
  <c r="Y41" i="3" s="1"/>
  <c r="V55" i="38"/>
  <c r="U65" i="38"/>
  <c r="U73" i="38" s="1"/>
  <c r="U74" i="38" s="1"/>
  <c r="U76" i="38" s="1"/>
  <c r="U78" i="38" s="1"/>
  <c r="U79" i="38" s="1"/>
  <c r="U84" i="38" s="1"/>
  <c r="U86" i="38" s="1"/>
  <c r="V100" i="20"/>
  <c r="V105" i="20" s="1"/>
  <c r="V109" i="20" s="1"/>
  <c r="V113" i="20" s="1"/>
  <c r="V57" i="5"/>
  <c r="V62" i="5" s="1"/>
  <c r="V66" i="5" s="1"/>
  <c r="V70" i="5" s="1"/>
  <c r="V100" i="5"/>
  <c r="V105" i="5" s="1"/>
  <c r="V109" i="5" s="1"/>
  <c r="V113" i="5" s="1"/>
  <c r="W141" i="20"/>
  <c r="U57" i="6"/>
  <c r="U62" i="6" s="1"/>
  <c r="U66" i="6" s="1"/>
  <c r="U70" i="6" s="1"/>
  <c r="U143" i="6"/>
  <c r="U148" i="6" s="1"/>
  <c r="U152" i="6" s="1"/>
  <c r="U156" i="6" s="1"/>
  <c r="V98" i="4" l="1"/>
  <c r="T97" i="38"/>
  <c r="U98" i="38"/>
  <c r="X55" i="2"/>
  <c r="X57" i="2" s="1"/>
  <c r="X62" i="2" s="1"/>
  <c r="X66" i="2" s="1"/>
  <c r="X70" i="2" s="1"/>
  <c r="X98" i="2"/>
  <c r="X100" i="2" s="1"/>
  <c r="X105" i="2" s="1"/>
  <c r="X109" i="2" s="1"/>
  <c r="X113" i="2" s="1"/>
  <c r="U64" i="6"/>
  <c r="V55" i="6" s="1"/>
  <c r="V64" i="5"/>
  <c r="V65" i="5" s="1"/>
  <c r="V73" i="5" s="1"/>
  <c r="V74" i="5" s="1"/>
  <c r="V76" i="5" s="1"/>
  <c r="V78" i="5" s="1"/>
  <c r="V79" i="5" s="1"/>
  <c r="V84" i="5" s="1"/>
  <c r="V86" i="5" s="1"/>
  <c r="V107" i="5"/>
  <c r="V108" i="5" s="1"/>
  <c r="V116" i="5" s="1"/>
  <c r="V117" i="5" s="1"/>
  <c r="V119" i="5" s="1"/>
  <c r="V121" i="5" s="1"/>
  <c r="V122" i="5" s="1"/>
  <c r="V127" i="5" s="1"/>
  <c r="V129" i="5" s="1"/>
  <c r="V150" i="38"/>
  <c r="V151" i="38" s="1"/>
  <c r="V159" i="38" s="1"/>
  <c r="V160" i="38" s="1"/>
  <c r="V162" i="38" s="1"/>
  <c r="V164" i="38" s="1"/>
  <c r="V165" i="38" s="1"/>
  <c r="V170" i="38" s="1"/>
  <c r="V172" i="38" s="1"/>
  <c r="U150" i="4"/>
  <c r="V21" i="20"/>
  <c r="V22" i="20" s="1"/>
  <c r="V30" i="20" s="1"/>
  <c r="V31" i="20" s="1"/>
  <c r="V33" i="20" s="1"/>
  <c r="V35" i="20" s="1"/>
  <c r="V36" i="20" s="1"/>
  <c r="V41" i="20" s="1"/>
  <c r="V43" i="20" s="1"/>
  <c r="AA55" i="3" s="1"/>
  <c r="AA59" i="3" s="1"/>
  <c r="U21" i="4"/>
  <c r="V12" i="4" s="1"/>
  <c r="U21" i="5"/>
  <c r="V12" i="5" s="1"/>
  <c r="Y47" i="3"/>
  <c r="Y51" i="3" s="1"/>
  <c r="V107" i="6"/>
  <c r="V108" i="6" s="1"/>
  <c r="V116" i="6" s="1"/>
  <c r="V117" i="6" s="1"/>
  <c r="V119" i="6" s="1"/>
  <c r="V121" i="6" s="1"/>
  <c r="V122" i="6" s="1"/>
  <c r="V127" i="6" s="1"/>
  <c r="V129" i="6" s="1"/>
  <c r="W21" i="2"/>
  <c r="X12" i="2" s="1"/>
  <c r="V100" i="4"/>
  <c r="V105" i="4" s="1"/>
  <c r="V109" i="4" s="1"/>
  <c r="V113" i="4" s="1"/>
  <c r="V14" i="38"/>
  <c r="V19" i="38" s="1"/>
  <c r="V23" i="38" s="1"/>
  <c r="V27" i="38" s="1"/>
  <c r="Z40" i="3"/>
  <c r="V141" i="4"/>
  <c r="U151" i="4"/>
  <c r="U159" i="4" s="1"/>
  <c r="U160" i="4" s="1"/>
  <c r="U162" i="4" s="1"/>
  <c r="U164" i="4" s="1"/>
  <c r="U165" i="4" s="1"/>
  <c r="U170" i="4" s="1"/>
  <c r="U172" i="4" s="1"/>
  <c r="Z26" i="3" s="1"/>
  <c r="V57" i="38"/>
  <c r="V62" i="38" s="1"/>
  <c r="V66" i="38" s="1"/>
  <c r="V70" i="38" s="1"/>
  <c r="U100" i="38"/>
  <c r="U105" i="38" s="1"/>
  <c r="U109" i="38" s="1"/>
  <c r="U113" i="38" s="1"/>
  <c r="Z5" i="3"/>
  <c r="Z9" i="3" s="1"/>
  <c r="U150" i="6"/>
  <c r="V21" i="6"/>
  <c r="Y10" i="3"/>
  <c r="Y7" i="3"/>
  <c r="Y11" i="3" s="1"/>
  <c r="V143" i="5"/>
  <c r="V148" i="5" s="1"/>
  <c r="V152" i="5" s="1"/>
  <c r="V156" i="5" s="1"/>
  <c r="V143" i="2"/>
  <c r="V148" i="2" s="1"/>
  <c r="V152" i="2" s="1"/>
  <c r="V156" i="2" s="1"/>
  <c r="Z20" i="3"/>
  <c r="Z17" i="3"/>
  <c r="Z21" i="3" s="1"/>
  <c r="W143" i="20"/>
  <c r="W148" i="20" s="1"/>
  <c r="W152" i="20" s="1"/>
  <c r="W156" i="20" s="1"/>
  <c r="V107" i="20"/>
  <c r="W64" i="20"/>
  <c r="W64" i="4"/>
  <c r="W98" i="5" l="1"/>
  <c r="U65" i="6"/>
  <c r="U73" i="6" s="1"/>
  <c r="U74" i="6" s="1"/>
  <c r="U76" i="6" s="1"/>
  <c r="U78" i="6" s="1"/>
  <c r="U79" i="6" s="1"/>
  <c r="U84" i="6" s="1"/>
  <c r="U86" i="6" s="1"/>
  <c r="Z45" i="3" s="1"/>
  <c r="Z49" i="3" s="1"/>
  <c r="W55" i="5"/>
  <c r="W57" i="5" s="1"/>
  <c r="W62" i="5" s="1"/>
  <c r="W66" i="5" s="1"/>
  <c r="W70" i="5" s="1"/>
  <c r="W98" i="6"/>
  <c r="W100" i="6" s="1"/>
  <c r="W105" i="6" s="1"/>
  <c r="W109" i="6" s="1"/>
  <c r="W113" i="6" s="1"/>
  <c r="W141" i="38"/>
  <c r="W143" i="38" s="1"/>
  <c r="W148" i="38" s="1"/>
  <c r="W152" i="38" s="1"/>
  <c r="W156" i="38" s="1"/>
  <c r="U22" i="4"/>
  <c r="U30" i="4" s="1"/>
  <c r="U31" i="4" s="1"/>
  <c r="U33" i="4" s="1"/>
  <c r="U35" i="4" s="1"/>
  <c r="U36" i="4" s="1"/>
  <c r="U41" i="4" s="1"/>
  <c r="U43" i="4" s="1"/>
  <c r="Z25" i="3" s="1"/>
  <c r="Z29" i="3" s="1"/>
  <c r="V150" i="5"/>
  <c r="W141" i="5" s="1"/>
  <c r="V150" i="2"/>
  <c r="W141" i="2" s="1"/>
  <c r="W22" i="2"/>
  <c r="W30" i="2" s="1"/>
  <c r="W31" i="2" s="1"/>
  <c r="W33" i="2" s="1"/>
  <c r="W35" i="2" s="1"/>
  <c r="W36" i="2" s="1"/>
  <c r="W41" i="2" s="1"/>
  <c r="W43" i="2" s="1"/>
  <c r="AB15" i="3" s="1"/>
  <c r="AB19" i="3" s="1"/>
  <c r="V107" i="4"/>
  <c r="W98" i="4" s="1"/>
  <c r="U107" i="38"/>
  <c r="V98" i="38" s="1"/>
  <c r="V21" i="38"/>
  <c r="V22" i="38" s="1"/>
  <c r="V30" i="38" s="1"/>
  <c r="V31" i="38" s="1"/>
  <c r="V33" i="38" s="1"/>
  <c r="V35" i="38" s="1"/>
  <c r="V36" i="38" s="1"/>
  <c r="V41" i="38" s="1"/>
  <c r="V43" i="38" s="1"/>
  <c r="V64" i="38"/>
  <c r="W55" i="38" s="1"/>
  <c r="W12" i="20"/>
  <c r="W14" i="20" s="1"/>
  <c r="W19" i="20" s="1"/>
  <c r="W23" i="20" s="1"/>
  <c r="W27" i="20" s="1"/>
  <c r="U22" i="5"/>
  <c r="U30" i="5" s="1"/>
  <c r="U31" i="5" s="1"/>
  <c r="U33" i="5" s="1"/>
  <c r="U35" i="5" s="1"/>
  <c r="U36" i="5" s="1"/>
  <c r="U41" i="5" s="1"/>
  <c r="U43" i="5" s="1"/>
  <c r="Z35" i="3" s="1"/>
  <c r="X64" i="2"/>
  <c r="Y55" i="2" s="1"/>
  <c r="X107" i="2"/>
  <c r="W100" i="5"/>
  <c r="W105" i="5" s="1"/>
  <c r="W109" i="5" s="1"/>
  <c r="W113" i="5" s="1"/>
  <c r="V57" i="6"/>
  <c r="V62" i="6" s="1"/>
  <c r="V66" i="6" s="1"/>
  <c r="V70" i="6" s="1"/>
  <c r="W65" i="20"/>
  <c r="W73" i="20" s="1"/>
  <c r="W74" i="20" s="1"/>
  <c r="W76" i="20" s="1"/>
  <c r="W78" i="20" s="1"/>
  <c r="W79" i="20" s="1"/>
  <c r="W84" i="20" s="1"/>
  <c r="W86" i="20" s="1"/>
  <c r="X55" i="20"/>
  <c r="W12" i="6"/>
  <c r="V22" i="6"/>
  <c r="V30" i="6" s="1"/>
  <c r="V31" i="6" s="1"/>
  <c r="V33" i="6" s="1"/>
  <c r="V35" i="6" s="1"/>
  <c r="V36" i="6" s="1"/>
  <c r="V41" i="6" s="1"/>
  <c r="V43" i="6" s="1"/>
  <c r="Z30" i="3"/>
  <c r="V14" i="4"/>
  <c r="V19" i="4" s="1"/>
  <c r="V23" i="4" s="1"/>
  <c r="V27" i="4" s="1"/>
  <c r="X55" i="4"/>
  <c r="W65" i="4"/>
  <c r="W73" i="4" s="1"/>
  <c r="W74" i="4" s="1"/>
  <c r="W76" i="4" s="1"/>
  <c r="W78" i="4" s="1"/>
  <c r="W79" i="4" s="1"/>
  <c r="W84" i="4" s="1"/>
  <c r="W86" i="4" s="1"/>
  <c r="V14" i="5"/>
  <c r="V19" i="5" s="1"/>
  <c r="V23" i="5" s="1"/>
  <c r="V27" i="5" s="1"/>
  <c r="V108" i="20"/>
  <c r="V116" i="20" s="1"/>
  <c r="V117" i="20" s="1"/>
  <c r="V119" i="20" s="1"/>
  <c r="V121" i="20" s="1"/>
  <c r="V122" i="20" s="1"/>
  <c r="V127" i="20" s="1"/>
  <c r="V129" i="20" s="1"/>
  <c r="AA56" i="3" s="1"/>
  <c r="W98" i="20"/>
  <c r="W150" i="20"/>
  <c r="U151" i="6"/>
  <c r="U159" i="6" s="1"/>
  <c r="U160" i="6" s="1"/>
  <c r="U162" i="6" s="1"/>
  <c r="U164" i="6" s="1"/>
  <c r="U165" i="6" s="1"/>
  <c r="U170" i="6" s="1"/>
  <c r="U172" i="6" s="1"/>
  <c r="Z46" i="3" s="1"/>
  <c r="Z50" i="3" s="1"/>
  <c r="V141" i="6"/>
  <c r="V143" i="4"/>
  <c r="V148" i="4" s="1"/>
  <c r="V152" i="4" s="1"/>
  <c r="V156" i="4" s="1"/>
  <c r="X14" i="2"/>
  <c r="X19" i="2" s="1"/>
  <c r="X23" i="2" s="1"/>
  <c r="X27" i="2" s="1"/>
  <c r="V151" i="5" l="1"/>
  <c r="V159" i="5" s="1"/>
  <c r="V160" i="5" s="1"/>
  <c r="V162" i="5" s="1"/>
  <c r="V164" i="5" s="1"/>
  <c r="V165" i="5" s="1"/>
  <c r="V170" i="5" s="1"/>
  <c r="V172" i="5" s="1"/>
  <c r="AA36" i="3" s="1"/>
  <c r="V108" i="4"/>
  <c r="V116" i="4" s="1"/>
  <c r="V117" i="4" s="1"/>
  <c r="V119" i="4" s="1"/>
  <c r="V121" i="4" s="1"/>
  <c r="V122" i="4" s="1"/>
  <c r="V127" i="4" s="1"/>
  <c r="V129" i="4" s="1"/>
  <c r="V150" i="4"/>
  <c r="W141" i="4" s="1"/>
  <c r="V151" i="2"/>
  <c r="V159" i="2" s="1"/>
  <c r="V160" i="2" s="1"/>
  <c r="V162" i="2" s="1"/>
  <c r="V164" i="2" s="1"/>
  <c r="V165" i="2" s="1"/>
  <c r="V170" i="2" s="1"/>
  <c r="V172" i="2" s="1"/>
  <c r="AA16" i="3" s="1"/>
  <c r="AA20" i="3" s="1"/>
  <c r="W12" i="38"/>
  <c r="W14" i="38" s="1"/>
  <c r="W19" i="38" s="1"/>
  <c r="W23" i="38" s="1"/>
  <c r="W27" i="38" s="1"/>
  <c r="V65" i="38"/>
  <c r="V73" i="38" s="1"/>
  <c r="V74" i="38" s="1"/>
  <c r="V76" i="38" s="1"/>
  <c r="V78" i="38" s="1"/>
  <c r="V79" i="38" s="1"/>
  <c r="V84" i="38" s="1"/>
  <c r="V86" i="38" s="1"/>
  <c r="AA5" i="3" s="1"/>
  <c r="AA9" i="3" s="1"/>
  <c r="Z27" i="3"/>
  <c r="Z31" i="3" s="1"/>
  <c r="U97" i="38"/>
  <c r="U108" i="38"/>
  <c r="U116" i="38" s="1"/>
  <c r="U117" i="38" s="1"/>
  <c r="U119" i="38" s="1"/>
  <c r="U121" i="38" s="1"/>
  <c r="U122" i="38" s="1"/>
  <c r="U127" i="38" s="1"/>
  <c r="U129" i="38" s="1"/>
  <c r="Z6" i="3" s="1"/>
  <c r="Z10" i="3" s="1"/>
  <c r="X21" i="2"/>
  <c r="Y12" i="2" s="1"/>
  <c r="W64" i="5"/>
  <c r="X55" i="5" s="1"/>
  <c r="Z39" i="3"/>
  <c r="Z37" i="3"/>
  <c r="Z41" i="3" s="1"/>
  <c r="W107" i="5"/>
  <c r="X98" i="5" s="1"/>
  <c r="V21" i="4"/>
  <c r="W12" i="4" s="1"/>
  <c r="X65" i="2"/>
  <c r="X73" i="2" s="1"/>
  <c r="X74" i="2" s="1"/>
  <c r="X76" i="2" s="1"/>
  <c r="X78" i="2" s="1"/>
  <c r="X79" i="2" s="1"/>
  <c r="X84" i="2" s="1"/>
  <c r="X86" i="2" s="1"/>
  <c r="W107" i="6"/>
  <c r="W108" i="6" s="1"/>
  <c r="W116" i="6" s="1"/>
  <c r="W117" i="6" s="1"/>
  <c r="W119" i="6" s="1"/>
  <c r="W121" i="6" s="1"/>
  <c r="W122" i="6" s="1"/>
  <c r="W127" i="6" s="1"/>
  <c r="W129" i="6" s="1"/>
  <c r="W21" i="20"/>
  <c r="X12" i="20" s="1"/>
  <c r="X57" i="20"/>
  <c r="X62" i="20" s="1"/>
  <c r="X66" i="20" s="1"/>
  <c r="X70" i="20" s="1"/>
  <c r="W57" i="38"/>
  <c r="W62" i="38" s="1"/>
  <c r="W66" i="38" s="1"/>
  <c r="W70" i="38" s="1"/>
  <c r="W100" i="20"/>
  <c r="W105" i="20" s="1"/>
  <c r="W109" i="20" s="1"/>
  <c r="W113" i="20" s="1"/>
  <c r="X57" i="4"/>
  <c r="X62" i="4" s="1"/>
  <c r="X66" i="4" s="1"/>
  <c r="X70" i="4" s="1"/>
  <c r="AA57" i="3"/>
  <c r="AA61" i="3" s="1"/>
  <c r="AA60" i="3"/>
  <c r="W143" i="5"/>
  <c r="W148" i="5" s="1"/>
  <c r="W152" i="5" s="1"/>
  <c r="W156" i="5" s="1"/>
  <c r="W14" i="6"/>
  <c r="W19" i="6" s="1"/>
  <c r="W23" i="6" s="1"/>
  <c r="W27" i="6" s="1"/>
  <c r="Y57" i="2"/>
  <c r="Y62" i="2" s="1"/>
  <c r="Y66" i="2" s="1"/>
  <c r="Y70" i="2" s="1"/>
  <c r="W143" i="2"/>
  <c r="W148" i="2" s="1"/>
  <c r="W152" i="2" s="1"/>
  <c r="W156" i="2" s="1"/>
  <c r="V100" i="38"/>
  <c r="V105" i="38" s="1"/>
  <c r="V109" i="38" s="1"/>
  <c r="V113" i="38" s="1"/>
  <c r="Y98" i="2"/>
  <c r="X108" i="2"/>
  <c r="X116" i="2" s="1"/>
  <c r="X117" i="2" s="1"/>
  <c r="X119" i="2" s="1"/>
  <c r="X121" i="2" s="1"/>
  <c r="X122" i="2" s="1"/>
  <c r="X127" i="2" s="1"/>
  <c r="X129" i="2" s="1"/>
  <c r="V143" i="6"/>
  <c r="V148" i="6" s="1"/>
  <c r="V152" i="6" s="1"/>
  <c r="V156" i="6" s="1"/>
  <c r="V64" i="6"/>
  <c r="W100" i="4"/>
  <c r="W105" i="4" s="1"/>
  <c r="W109" i="4" s="1"/>
  <c r="W113" i="4" s="1"/>
  <c r="AA40" i="3"/>
  <c r="Z47" i="3"/>
  <c r="Z51" i="3" s="1"/>
  <c r="X141" i="20"/>
  <c r="W151" i="20"/>
  <c r="W159" i="20" s="1"/>
  <c r="W160" i="20" s="1"/>
  <c r="W162" i="20" s="1"/>
  <c r="W164" i="20" s="1"/>
  <c r="W165" i="20" s="1"/>
  <c r="W170" i="20" s="1"/>
  <c r="W172" i="20" s="1"/>
  <c r="V21" i="5"/>
  <c r="W150" i="38"/>
  <c r="V151" i="4" l="1"/>
  <c r="V159" i="4" s="1"/>
  <c r="V160" i="4" s="1"/>
  <c r="V162" i="4" s="1"/>
  <c r="V164" i="4" s="1"/>
  <c r="V165" i="4" s="1"/>
  <c r="V170" i="4" s="1"/>
  <c r="V172" i="4" s="1"/>
  <c r="AA26" i="3" s="1"/>
  <c r="X98" i="6"/>
  <c r="AA17" i="3"/>
  <c r="AA21" i="3" s="1"/>
  <c r="X22" i="2"/>
  <c r="X30" i="2" s="1"/>
  <c r="X31" i="2" s="1"/>
  <c r="X33" i="2" s="1"/>
  <c r="X35" i="2" s="1"/>
  <c r="X36" i="2" s="1"/>
  <c r="X41" i="2" s="1"/>
  <c r="X43" i="2" s="1"/>
  <c r="AC15" i="3" s="1"/>
  <c r="AC19" i="3" s="1"/>
  <c r="V11" i="10" s="1"/>
  <c r="V11" i="41" s="1"/>
  <c r="Z7" i="3"/>
  <c r="Z11" i="3" s="1"/>
  <c r="V150" i="6"/>
  <c r="W141" i="6" s="1"/>
  <c r="W65" i="5"/>
  <c r="W73" i="5" s="1"/>
  <c r="W74" i="5" s="1"/>
  <c r="W76" i="5" s="1"/>
  <c r="W78" i="5" s="1"/>
  <c r="W79" i="5" s="1"/>
  <c r="W84" i="5" s="1"/>
  <c r="W86" i="5" s="1"/>
  <c r="V22" i="4"/>
  <c r="V30" i="4" s="1"/>
  <c r="V31" i="4" s="1"/>
  <c r="V33" i="4" s="1"/>
  <c r="V35" i="4" s="1"/>
  <c r="V36" i="4" s="1"/>
  <c r="V41" i="4" s="1"/>
  <c r="V43" i="4" s="1"/>
  <c r="AA25" i="3" s="1"/>
  <c r="AA29" i="3" s="1"/>
  <c r="W64" i="38"/>
  <c r="W65" i="38" s="1"/>
  <c r="W73" i="38" s="1"/>
  <c r="W74" i="38" s="1"/>
  <c r="W76" i="38" s="1"/>
  <c r="W78" i="38" s="1"/>
  <c r="W79" i="38" s="1"/>
  <c r="W84" i="38" s="1"/>
  <c r="W86" i="38" s="1"/>
  <c r="W150" i="5"/>
  <c r="X141" i="5" s="1"/>
  <c r="W21" i="38"/>
  <c r="X12" i="38" s="1"/>
  <c r="W21" i="6"/>
  <c r="W22" i="6" s="1"/>
  <c r="W30" i="6" s="1"/>
  <c r="W31" i="6" s="1"/>
  <c r="W33" i="6" s="1"/>
  <c r="W35" i="6" s="1"/>
  <c r="W36" i="6" s="1"/>
  <c r="W41" i="6" s="1"/>
  <c r="W43" i="6" s="1"/>
  <c r="W107" i="20"/>
  <c r="W108" i="20" s="1"/>
  <c r="W116" i="20" s="1"/>
  <c r="W117" i="20" s="1"/>
  <c r="W119" i="20" s="1"/>
  <c r="W121" i="20" s="1"/>
  <c r="W122" i="20" s="1"/>
  <c r="W127" i="20" s="1"/>
  <c r="W129" i="20" s="1"/>
  <c r="AB56" i="3" s="1"/>
  <c r="W108" i="5"/>
  <c r="W116" i="5" s="1"/>
  <c r="W117" i="5" s="1"/>
  <c r="W119" i="5" s="1"/>
  <c r="W121" i="5" s="1"/>
  <c r="W122" i="5" s="1"/>
  <c r="W127" i="5" s="1"/>
  <c r="W129" i="5" s="1"/>
  <c r="W22" i="20"/>
  <c r="W30" i="20" s="1"/>
  <c r="W31" i="20" s="1"/>
  <c r="W33" i="20" s="1"/>
  <c r="W35" i="20" s="1"/>
  <c r="W36" i="20" s="1"/>
  <c r="W41" i="20" s="1"/>
  <c r="W43" i="20" s="1"/>
  <c r="AB55" i="3" s="1"/>
  <c r="AB59" i="3" s="1"/>
  <c r="W107" i="4"/>
  <c r="W108" i="4" s="1"/>
  <c r="W116" i="4" s="1"/>
  <c r="W117" i="4" s="1"/>
  <c r="W119" i="4" s="1"/>
  <c r="W121" i="4" s="1"/>
  <c r="W122" i="4" s="1"/>
  <c r="W127" i="4" s="1"/>
  <c r="W129" i="4" s="1"/>
  <c r="Y64" i="2"/>
  <c r="Z55" i="2" s="1"/>
  <c r="V107" i="38"/>
  <c r="V108" i="38" s="1"/>
  <c r="V116" i="38" s="1"/>
  <c r="V117" i="38" s="1"/>
  <c r="V119" i="38" s="1"/>
  <c r="V121" i="38" s="1"/>
  <c r="V122" i="38" s="1"/>
  <c r="V127" i="38" s="1"/>
  <c r="V129" i="38" s="1"/>
  <c r="AA6" i="3" s="1"/>
  <c r="X14" i="20"/>
  <c r="X19" i="20" s="1"/>
  <c r="X23" i="20" s="1"/>
  <c r="X27" i="20" s="1"/>
  <c r="V22" i="5"/>
  <c r="V30" i="5" s="1"/>
  <c r="V31" i="5" s="1"/>
  <c r="V33" i="5" s="1"/>
  <c r="V35" i="5" s="1"/>
  <c r="V36" i="5" s="1"/>
  <c r="V41" i="5" s="1"/>
  <c r="V43" i="5" s="1"/>
  <c r="AA35" i="3" s="1"/>
  <c r="W12" i="5"/>
  <c r="W55" i="6"/>
  <c r="V65" i="6"/>
  <c r="V73" i="6" s="1"/>
  <c r="V74" i="6" s="1"/>
  <c r="V76" i="6" s="1"/>
  <c r="V78" i="6" s="1"/>
  <c r="V79" i="6" s="1"/>
  <c r="V84" i="6" s="1"/>
  <c r="V86" i="6" s="1"/>
  <c r="AA45" i="3" s="1"/>
  <c r="W150" i="2"/>
  <c r="X100" i="6"/>
  <c r="X105" i="6" s="1"/>
  <c r="X109" i="6" s="1"/>
  <c r="X113" i="6" s="1"/>
  <c r="W14" i="4"/>
  <c r="W19" i="4" s="1"/>
  <c r="W23" i="4" s="1"/>
  <c r="W27" i="4" s="1"/>
  <c r="Y100" i="2"/>
  <c r="Y105" i="2" s="1"/>
  <c r="Y109" i="2" s="1"/>
  <c r="Y113" i="2" s="1"/>
  <c r="X143" i="20"/>
  <c r="X148" i="20" s="1"/>
  <c r="X152" i="20" s="1"/>
  <c r="X156" i="20" s="1"/>
  <c r="AA30" i="3"/>
  <c r="W22" i="38"/>
  <c r="W30" i="38" s="1"/>
  <c r="W31" i="38" s="1"/>
  <c r="W33" i="38" s="1"/>
  <c r="W35" i="38" s="1"/>
  <c r="W36" i="38" s="1"/>
  <c r="W41" i="38" s="1"/>
  <c r="W43" i="38" s="1"/>
  <c r="X12" i="6"/>
  <c r="W143" i="4"/>
  <c r="W148" i="4" s="1"/>
  <c r="W152" i="4" s="1"/>
  <c r="W156" i="4" s="1"/>
  <c r="X64" i="4"/>
  <c r="X64" i="20"/>
  <c r="X57" i="5"/>
  <c r="X62" i="5" s="1"/>
  <c r="X66" i="5" s="1"/>
  <c r="X70" i="5" s="1"/>
  <c r="X141" i="38"/>
  <c r="W151" i="38"/>
  <c r="W159" i="38" s="1"/>
  <c r="W160" i="38" s="1"/>
  <c r="W162" i="38" s="1"/>
  <c r="W164" i="38" s="1"/>
  <c r="W165" i="38" s="1"/>
  <c r="W170" i="38" s="1"/>
  <c r="W172" i="38" s="1"/>
  <c r="X100" i="5"/>
  <c r="X105" i="5" s="1"/>
  <c r="X109" i="5" s="1"/>
  <c r="X113" i="5" s="1"/>
  <c r="Y14" i="2"/>
  <c r="Y19" i="2" s="1"/>
  <c r="Y23" i="2" s="1"/>
  <c r="Y27" i="2" s="1"/>
  <c r="W151" i="5" l="1"/>
  <c r="W159" i="5" s="1"/>
  <c r="W160" i="5" s="1"/>
  <c r="W162" i="5" s="1"/>
  <c r="W164" i="5" s="1"/>
  <c r="W165" i="5" s="1"/>
  <c r="W170" i="5" s="1"/>
  <c r="W172" i="5" s="1"/>
  <c r="AB36" i="3" s="1"/>
  <c r="AB40" i="3" s="1"/>
  <c r="X98" i="20"/>
  <c r="V151" i="6"/>
  <c r="V159" i="6" s="1"/>
  <c r="V160" i="6" s="1"/>
  <c r="V162" i="6" s="1"/>
  <c r="V164" i="6" s="1"/>
  <c r="V165" i="6" s="1"/>
  <c r="V170" i="6" s="1"/>
  <c r="V172" i="6" s="1"/>
  <c r="AA46" i="3" s="1"/>
  <c r="AA50" i="3" s="1"/>
  <c r="V97" i="38"/>
  <c r="W98" i="38"/>
  <c r="W100" i="38" s="1"/>
  <c r="W105" i="38" s="1"/>
  <c r="W109" i="38" s="1"/>
  <c r="W113" i="38" s="1"/>
  <c r="AA27" i="3"/>
  <c r="AA31" i="3" s="1"/>
  <c r="X55" i="38"/>
  <c r="X57" i="38" s="1"/>
  <c r="X62" i="38" s="1"/>
  <c r="X66" i="38" s="1"/>
  <c r="X70" i="38" s="1"/>
  <c r="X98" i="4"/>
  <c r="X100" i="4" s="1"/>
  <c r="X105" i="4" s="1"/>
  <c r="X109" i="4" s="1"/>
  <c r="X113" i="4" s="1"/>
  <c r="W150" i="4"/>
  <c r="W151" i="4" s="1"/>
  <c r="W159" i="4" s="1"/>
  <c r="W160" i="4" s="1"/>
  <c r="W162" i="4" s="1"/>
  <c r="W164" i="4" s="1"/>
  <c r="W165" i="4" s="1"/>
  <c r="W170" i="4" s="1"/>
  <c r="W172" i="4" s="1"/>
  <c r="AB26" i="3" s="1"/>
  <c r="X21" i="20"/>
  <c r="Y12" i="20" s="1"/>
  <c r="Y21" i="2"/>
  <c r="Y22" i="2" s="1"/>
  <c r="Y30" i="2" s="1"/>
  <c r="Y31" i="2" s="1"/>
  <c r="Y33" i="2" s="1"/>
  <c r="Y35" i="2" s="1"/>
  <c r="Y36" i="2" s="1"/>
  <c r="Y41" i="2" s="1"/>
  <c r="Y43" i="2" s="1"/>
  <c r="X150" i="20"/>
  <c r="X151" i="20" s="1"/>
  <c r="X159" i="20" s="1"/>
  <c r="X160" i="20" s="1"/>
  <c r="X162" i="20" s="1"/>
  <c r="X164" i="20" s="1"/>
  <c r="X165" i="20" s="1"/>
  <c r="X170" i="20" s="1"/>
  <c r="X172" i="20" s="1"/>
  <c r="Y65" i="2"/>
  <c r="Y73" i="2" s="1"/>
  <c r="Y74" i="2" s="1"/>
  <c r="Y76" i="2" s="1"/>
  <c r="Y78" i="2" s="1"/>
  <c r="Y79" i="2" s="1"/>
  <c r="Y84" i="2" s="1"/>
  <c r="Y86" i="2" s="1"/>
  <c r="X107" i="6"/>
  <c r="X108" i="6" s="1"/>
  <c r="X116" i="6" s="1"/>
  <c r="X117" i="6" s="1"/>
  <c r="X119" i="6" s="1"/>
  <c r="X121" i="6" s="1"/>
  <c r="X122" i="6" s="1"/>
  <c r="X127" i="6" s="1"/>
  <c r="X129" i="6" s="1"/>
  <c r="AB60" i="3"/>
  <c r="AB57" i="3"/>
  <c r="AB61" i="3" s="1"/>
  <c r="W57" i="6"/>
  <c r="W62" i="6" s="1"/>
  <c r="W66" i="6" s="1"/>
  <c r="W70" i="6" s="1"/>
  <c r="X14" i="38"/>
  <c r="X19" i="38" s="1"/>
  <c r="X23" i="38" s="1"/>
  <c r="X27" i="38" s="1"/>
  <c r="W21" i="4"/>
  <c r="W14" i="5"/>
  <c r="W19" i="5" s="1"/>
  <c r="W23" i="5" s="1"/>
  <c r="W27" i="5" s="1"/>
  <c r="W143" i="6"/>
  <c r="W148" i="6" s="1"/>
  <c r="W152" i="6" s="1"/>
  <c r="W156" i="6" s="1"/>
  <c r="X100" i="20"/>
  <c r="X105" i="20" s="1"/>
  <c r="X109" i="20" s="1"/>
  <c r="X113" i="20" s="1"/>
  <c r="X143" i="38"/>
  <c r="X148" i="38" s="1"/>
  <c r="X152" i="38" s="1"/>
  <c r="X156" i="38" s="1"/>
  <c r="X107" i="5"/>
  <c r="X64" i="5"/>
  <c r="AB5" i="3"/>
  <c r="AB9" i="3" s="1"/>
  <c r="X141" i="2"/>
  <c r="W151" i="2"/>
  <c r="W159" i="2" s="1"/>
  <c r="W160" i="2" s="1"/>
  <c r="W162" i="2" s="1"/>
  <c r="W164" i="2" s="1"/>
  <c r="W165" i="2" s="1"/>
  <c r="W170" i="2" s="1"/>
  <c r="W172" i="2" s="1"/>
  <c r="AB16" i="3" s="1"/>
  <c r="AA39" i="3"/>
  <c r="AA37" i="3"/>
  <c r="AA41" i="3" s="1"/>
  <c r="Y55" i="20"/>
  <c r="X65" i="20"/>
  <c r="X73" i="20" s="1"/>
  <c r="X74" i="20" s="1"/>
  <c r="X76" i="20" s="1"/>
  <c r="X78" i="20" s="1"/>
  <c r="X79" i="20" s="1"/>
  <c r="X84" i="20" s="1"/>
  <c r="X86" i="20" s="1"/>
  <c r="X143" i="5"/>
  <c r="X148" i="5" s="1"/>
  <c r="X152" i="5" s="1"/>
  <c r="X156" i="5" s="1"/>
  <c r="AA10" i="3"/>
  <c r="AA7" i="3"/>
  <c r="AA11" i="3" s="1"/>
  <c r="X65" i="4"/>
  <c r="X73" i="4" s="1"/>
  <c r="X74" i="4" s="1"/>
  <c r="X76" i="4" s="1"/>
  <c r="X78" i="4" s="1"/>
  <c r="X79" i="4" s="1"/>
  <c r="X84" i="4" s="1"/>
  <c r="X86" i="4" s="1"/>
  <c r="Y55" i="4"/>
  <c r="X14" i="6"/>
  <c r="X19" i="6" s="1"/>
  <c r="X23" i="6" s="1"/>
  <c r="X27" i="6" s="1"/>
  <c r="Y107" i="2"/>
  <c r="Z57" i="2"/>
  <c r="Z62" i="2" s="1"/>
  <c r="Z66" i="2" s="1"/>
  <c r="Z70" i="2" s="1"/>
  <c r="AA49" i="3"/>
  <c r="AA47" i="3" l="1"/>
  <c r="AA51" i="3" s="1"/>
  <c r="X141" i="4"/>
  <c r="X22" i="20"/>
  <c r="X30" i="20" s="1"/>
  <c r="X31" i="20" s="1"/>
  <c r="X33" i="20" s="1"/>
  <c r="X35" i="20" s="1"/>
  <c r="X36" i="20" s="1"/>
  <c r="X41" i="20" s="1"/>
  <c r="X43" i="20" s="1"/>
  <c r="Y141" i="20"/>
  <c r="Y143" i="20" s="1"/>
  <c r="Y148" i="20" s="1"/>
  <c r="Y152" i="20" s="1"/>
  <c r="Y156" i="20" s="1"/>
  <c r="Z12" i="2"/>
  <c r="Z14" i="2" s="1"/>
  <c r="Z19" i="2" s="1"/>
  <c r="Z23" i="2" s="1"/>
  <c r="Z27" i="2" s="1"/>
  <c r="Y98" i="6"/>
  <c r="Y100" i="6" s="1"/>
  <c r="Y105" i="6" s="1"/>
  <c r="Y109" i="6" s="1"/>
  <c r="Y113" i="6" s="1"/>
  <c r="AD15" i="3"/>
  <c r="AD19" i="3" s="1"/>
  <c r="W21" i="5"/>
  <c r="W22" i="5" s="1"/>
  <c r="W30" i="5" s="1"/>
  <c r="W31" i="5" s="1"/>
  <c r="W33" i="5" s="1"/>
  <c r="W35" i="5" s="1"/>
  <c r="W36" i="5" s="1"/>
  <c r="W41" i="5" s="1"/>
  <c r="W43" i="5" s="1"/>
  <c r="AB35" i="3" s="1"/>
  <c r="X150" i="38"/>
  <c r="Y141" i="38" s="1"/>
  <c r="X21" i="6"/>
  <c r="Y12" i="6" s="1"/>
  <c r="X150" i="5"/>
  <c r="Y141" i="5" s="1"/>
  <c r="X21" i="38"/>
  <c r="X22" i="38" s="1"/>
  <c r="X30" i="38" s="1"/>
  <c r="X31" i="38" s="1"/>
  <c r="X33" i="38" s="1"/>
  <c r="X35" i="38" s="1"/>
  <c r="X36" i="38" s="1"/>
  <c r="X41" i="38" s="1"/>
  <c r="X43" i="38" s="1"/>
  <c r="W107" i="38"/>
  <c r="W97" i="38" s="1"/>
  <c r="X143" i="2"/>
  <c r="X148" i="2" s="1"/>
  <c r="X152" i="2" s="1"/>
  <c r="X156" i="2" s="1"/>
  <c r="AC55" i="3"/>
  <c r="AC59" i="3" s="1"/>
  <c r="V15" i="10" s="1"/>
  <c r="V15" i="41" s="1"/>
  <c r="W150" i="6"/>
  <c r="AB30" i="3"/>
  <c r="Y57" i="4"/>
  <c r="Y62" i="4" s="1"/>
  <c r="Y66" i="4" s="1"/>
  <c r="Y70" i="4" s="1"/>
  <c r="Z64" i="2"/>
  <c r="Y57" i="20"/>
  <c r="Y62" i="20" s="1"/>
  <c r="Y66" i="20" s="1"/>
  <c r="Y70" i="20" s="1"/>
  <c r="X64" i="38"/>
  <c r="W64" i="6"/>
  <c r="X143" i="4"/>
  <c r="X148" i="4" s="1"/>
  <c r="X152" i="4" s="1"/>
  <c r="X156" i="4" s="1"/>
  <c r="Y14" i="20"/>
  <c r="Y19" i="20" s="1"/>
  <c r="Y23" i="20" s="1"/>
  <c r="Y27" i="20" s="1"/>
  <c r="W22" i="4"/>
  <c r="W30" i="4" s="1"/>
  <c r="W31" i="4" s="1"/>
  <c r="W33" i="4" s="1"/>
  <c r="W35" i="4" s="1"/>
  <c r="W36" i="4" s="1"/>
  <c r="W41" i="4" s="1"/>
  <c r="W43" i="4" s="1"/>
  <c r="AB25" i="3" s="1"/>
  <c r="AB29" i="3" s="1"/>
  <c r="X12" i="4"/>
  <c r="Y108" i="2"/>
  <c r="Y116" i="2" s="1"/>
  <c r="Y117" i="2" s="1"/>
  <c r="Y119" i="2" s="1"/>
  <c r="Y121" i="2" s="1"/>
  <c r="Y122" i="2" s="1"/>
  <c r="Y127" i="2" s="1"/>
  <c r="Y129" i="2" s="1"/>
  <c r="Z98" i="2"/>
  <c r="X65" i="5"/>
  <c r="X73" i="5" s="1"/>
  <c r="X74" i="5" s="1"/>
  <c r="X76" i="5" s="1"/>
  <c r="X78" i="5" s="1"/>
  <c r="X79" i="5" s="1"/>
  <c r="X84" i="5" s="1"/>
  <c r="X86" i="5" s="1"/>
  <c r="Y55" i="5"/>
  <c r="X107" i="4"/>
  <c r="AB20" i="3"/>
  <c r="AB17" i="3"/>
  <c r="AB21" i="3" s="1"/>
  <c r="Y98" i="5"/>
  <c r="X108" i="5"/>
  <c r="X116" i="5" s="1"/>
  <c r="X117" i="5" s="1"/>
  <c r="X119" i="5" s="1"/>
  <c r="X121" i="5" s="1"/>
  <c r="X122" i="5" s="1"/>
  <c r="X127" i="5" s="1"/>
  <c r="X129" i="5" s="1"/>
  <c r="X107" i="20"/>
  <c r="X12" i="5" l="1"/>
  <c r="W108" i="38"/>
  <c r="W116" i="38" s="1"/>
  <c r="W117" i="38" s="1"/>
  <c r="W119" i="38" s="1"/>
  <c r="W121" i="38" s="1"/>
  <c r="W122" i="38" s="1"/>
  <c r="W127" i="38" s="1"/>
  <c r="W129" i="38" s="1"/>
  <c r="AB6" i="3" s="1"/>
  <c r="AB7" i="3" s="1"/>
  <c r="AB11" i="3" s="1"/>
  <c r="Y64" i="20"/>
  <c r="Y65" i="20" s="1"/>
  <c r="Y73" i="20" s="1"/>
  <c r="Y74" i="20" s="1"/>
  <c r="Y76" i="20" s="1"/>
  <c r="Y78" i="20" s="1"/>
  <c r="Y79" i="20" s="1"/>
  <c r="Y84" i="20" s="1"/>
  <c r="Y86" i="20" s="1"/>
  <c r="X151" i="5"/>
  <c r="X159" i="5" s="1"/>
  <c r="X160" i="5" s="1"/>
  <c r="X162" i="5" s="1"/>
  <c r="X164" i="5" s="1"/>
  <c r="X165" i="5" s="1"/>
  <c r="X170" i="5" s="1"/>
  <c r="X172" i="5" s="1"/>
  <c r="AC36" i="3" s="1"/>
  <c r="AC40" i="3" s="1"/>
  <c r="V25" i="10" s="1"/>
  <c r="V25" i="41" s="1"/>
  <c r="X150" i="4"/>
  <c r="X151" i="4" s="1"/>
  <c r="X159" i="4" s="1"/>
  <c r="X160" i="4" s="1"/>
  <c r="X162" i="4" s="1"/>
  <c r="X164" i="4" s="1"/>
  <c r="X165" i="4" s="1"/>
  <c r="X170" i="4" s="1"/>
  <c r="X172" i="4" s="1"/>
  <c r="Y21" i="20"/>
  <c r="Z12" i="20" s="1"/>
  <c r="X151" i="38"/>
  <c r="X159" i="38" s="1"/>
  <c r="X160" i="38" s="1"/>
  <c r="X162" i="38" s="1"/>
  <c r="X164" i="38" s="1"/>
  <c r="X165" i="38" s="1"/>
  <c r="X170" i="38" s="1"/>
  <c r="X172" i="38" s="1"/>
  <c r="Z21" i="2"/>
  <c r="Z22" i="2" s="1"/>
  <c r="Z30" i="2" s="1"/>
  <c r="Z31" i="2" s="1"/>
  <c r="Z33" i="2" s="1"/>
  <c r="Z35" i="2" s="1"/>
  <c r="Z36" i="2" s="1"/>
  <c r="Z41" i="2" s="1"/>
  <c r="Z43" i="2" s="1"/>
  <c r="X98" i="38"/>
  <c r="X100" i="38" s="1"/>
  <c r="X105" i="38" s="1"/>
  <c r="X109" i="38" s="1"/>
  <c r="X113" i="38" s="1"/>
  <c r="Y12" i="38"/>
  <c r="Y14" i="38" s="1"/>
  <c r="Y19" i="38" s="1"/>
  <c r="Y23" i="38" s="1"/>
  <c r="Y27" i="38" s="1"/>
  <c r="X22" i="6"/>
  <c r="X30" i="6" s="1"/>
  <c r="X31" i="6" s="1"/>
  <c r="X33" i="6" s="1"/>
  <c r="X35" i="6" s="1"/>
  <c r="X36" i="6" s="1"/>
  <c r="X41" i="6" s="1"/>
  <c r="X43" i="6" s="1"/>
  <c r="Y150" i="20"/>
  <c r="Y151" i="20" s="1"/>
  <c r="Y159" i="20" s="1"/>
  <c r="Y160" i="20" s="1"/>
  <c r="Y162" i="20" s="1"/>
  <c r="Y164" i="20" s="1"/>
  <c r="Y165" i="20" s="1"/>
  <c r="Y170" i="20" s="1"/>
  <c r="Y172" i="20" s="1"/>
  <c r="X150" i="2"/>
  <c r="X151" i="2" s="1"/>
  <c r="X159" i="2" s="1"/>
  <c r="X160" i="2" s="1"/>
  <c r="X162" i="2" s="1"/>
  <c r="X164" i="2" s="1"/>
  <c r="X165" i="2" s="1"/>
  <c r="X170" i="2" s="1"/>
  <c r="X172" i="2" s="1"/>
  <c r="AC16" i="3" s="1"/>
  <c r="Y64" i="4"/>
  <c r="Z55" i="4" s="1"/>
  <c r="Y57" i="5"/>
  <c r="Y62" i="5" s="1"/>
  <c r="Y66" i="5" s="1"/>
  <c r="Y70" i="5" s="1"/>
  <c r="Y107" i="6"/>
  <c r="AB27" i="3"/>
  <c r="AB31" i="3" s="1"/>
  <c r="W151" i="6"/>
  <c r="W159" i="6" s="1"/>
  <c r="W160" i="6" s="1"/>
  <c r="W162" i="6" s="1"/>
  <c r="W164" i="6" s="1"/>
  <c r="W165" i="6" s="1"/>
  <c r="W170" i="6" s="1"/>
  <c r="W172" i="6" s="1"/>
  <c r="AB46" i="3" s="1"/>
  <c r="X141" i="6"/>
  <c r="X108" i="20"/>
  <c r="X116" i="20" s="1"/>
  <c r="X117" i="20" s="1"/>
  <c r="X119" i="20" s="1"/>
  <c r="X121" i="20" s="1"/>
  <c r="X122" i="20" s="1"/>
  <c r="X127" i="20" s="1"/>
  <c r="X129" i="20" s="1"/>
  <c r="AC56" i="3" s="1"/>
  <c r="Y98" i="20"/>
  <c r="X14" i="4"/>
  <c r="X19" i="4" s="1"/>
  <c r="X23" i="4" s="1"/>
  <c r="X27" i="4" s="1"/>
  <c r="X14" i="5"/>
  <c r="X19" i="5" s="1"/>
  <c r="X23" i="5" s="1"/>
  <c r="X27" i="5" s="1"/>
  <c r="Z100" i="2"/>
  <c r="Z105" i="2" s="1"/>
  <c r="Z109" i="2" s="1"/>
  <c r="Z113" i="2" s="1"/>
  <c r="AB39" i="3"/>
  <c r="AB37" i="3"/>
  <c r="AB41" i="3" s="1"/>
  <c r="Z65" i="2"/>
  <c r="Z73" i="2" s="1"/>
  <c r="Z74" i="2" s="1"/>
  <c r="Z76" i="2" s="1"/>
  <c r="Z78" i="2" s="1"/>
  <c r="Z79" i="2" s="1"/>
  <c r="Z84" i="2" s="1"/>
  <c r="Z86" i="2" s="1"/>
  <c r="AA55" i="2"/>
  <c r="Y98" i="4"/>
  <c r="X108" i="4"/>
  <c r="X116" i="4" s="1"/>
  <c r="X117" i="4" s="1"/>
  <c r="X119" i="4" s="1"/>
  <c r="X121" i="4" s="1"/>
  <c r="X122" i="4" s="1"/>
  <c r="X127" i="4" s="1"/>
  <c r="X129" i="4" s="1"/>
  <c r="W65" i="6"/>
  <c r="W73" i="6" s="1"/>
  <c r="W74" i="6" s="1"/>
  <c r="W76" i="6" s="1"/>
  <c r="W78" i="6" s="1"/>
  <c r="W79" i="6" s="1"/>
  <c r="W84" i="6" s="1"/>
  <c r="W86" i="6" s="1"/>
  <c r="AB45" i="3" s="1"/>
  <c r="AB49" i="3" s="1"/>
  <c r="X55" i="6"/>
  <c r="Y14" i="6"/>
  <c r="Y19" i="6" s="1"/>
  <c r="Y23" i="6" s="1"/>
  <c r="Y27" i="6" s="1"/>
  <c r="Y100" i="5"/>
  <c r="Y105" i="5" s="1"/>
  <c r="Y109" i="5" s="1"/>
  <c r="Y113" i="5" s="1"/>
  <c r="Y55" i="38"/>
  <c r="X65" i="38"/>
  <c r="X73" i="38" s="1"/>
  <c r="X74" i="38" s="1"/>
  <c r="X76" i="38" s="1"/>
  <c r="X78" i="38" s="1"/>
  <c r="X79" i="38" s="1"/>
  <c r="X84" i="38" s="1"/>
  <c r="X86" i="38" s="1"/>
  <c r="AC5" i="3" s="1"/>
  <c r="AC9" i="3" s="1"/>
  <c r="V10" i="10" s="1"/>
  <c r="V10" i="41" s="1"/>
  <c r="Y143" i="5"/>
  <c r="Y148" i="5" s="1"/>
  <c r="Y152" i="5" s="1"/>
  <c r="Y156" i="5" s="1"/>
  <c r="Y143" i="38"/>
  <c r="Y148" i="38" s="1"/>
  <c r="Y152" i="38" s="1"/>
  <c r="Y156" i="38" s="1"/>
  <c r="Z55" i="20" l="1"/>
  <c r="AA12" i="2"/>
  <c r="AB10" i="3"/>
  <c r="Y22" i="20"/>
  <c r="Y30" i="20" s="1"/>
  <c r="Y31" i="20" s="1"/>
  <c r="Y33" i="20" s="1"/>
  <c r="Y35" i="20" s="1"/>
  <c r="Y36" i="20" s="1"/>
  <c r="Y41" i="20" s="1"/>
  <c r="Y43" i="20" s="1"/>
  <c r="AD55" i="3" s="1"/>
  <c r="AD59" i="3" s="1"/>
  <c r="Z141" i="20"/>
  <c r="Z143" i="20" s="1"/>
  <c r="Z148" i="20" s="1"/>
  <c r="Z152" i="20" s="1"/>
  <c r="Z156" i="20" s="1"/>
  <c r="Y141" i="4"/>
  <c r="Y65" i="4"/>
  <c r="Y73" i="4" s="1"/>
  <c r="Y74" i="4" s="1"/>
  <c r="Y76" i="4" s="1"/>
  <c r="Y78" i="4" s="1"/>
  <c r="Y79" i="4" s="1"/>
  <c r="Y84" i="4" s="1"/>
  <c r="Y86" i="4" s="1"/>
  <c r="X21" i="4"/>
  <c r="X22" i="4" s="1"/>
  <c r="X30" i="4" s="1"/>
  <c r="X31" i="4" s="1"/>
  <c r="X33" i="4" s="1"/>
  <c r="X35" i="4" s="1"/>
  <c r="X36" i="4" s="1"/>
  <c r="X41" i="4" s="1"/>
  <c r="X43" i="4" s="1"/>
  <c r="AC25" i="3" s="1"/>
  <c r="AC29" i="3" s="1"/>
  <c r="V12" i="10" s="1"/>
  <c r="V12" i="41" s="1"/>
  <c r="Y64" i="5"/>
  <c r="Z55" i="5" s="1"/>
  <c r="Y141" i="2"/>
  <c r="Y143" i="2" s="1"/>
  <c r="Y148" i="2" s="1"/>
  <c r="Y152" i="2" s="1"/>
  <c r="Y156" i="2" s="1"/>
  <c r="Y150" i="5"/>
  <c r="Y151" i="5" s="1"/>
  <c r="Y159" i="5" s="1"/>
  <c r="Y160" i="5" s="1"/>
  <c r="Y162" i="5" s="1"/>
  <c r="Y164" i="5" s="1"/>
  <c r="Y165" i="5" s="1"/>
  <c r="Y170" i="5" s="1"/>
  <c r="Y172" i="5" s="1"/>
  <c r="Y21" i="6"/>
  <c r="Z12" i="6" s="1"/>
  <c r="AC60" i="3"/>
  <c r="V27" i="10" s="1"/>
  <c r="V27" i="41" s="1"/>
  <c r="AC57" i="3"/>
  <c r="AC61" i="3" s="1"/>
  <c r="V39" i="10" s="1"/>
  <c r="V39" i="41" s="1"/>
  <c r="X143" i="6"/>
  <c r="X148" i="6" s="1"/>
  <c r="X152" i="6" s="1"/>
  <c r="X156" i="6" s="1"/>
  <c r="Z141" i="5"/>
  <c r="X21" i="5"/>
  <c r="AB50" i="3"/>
  <c r="AB47" i="3"/>
  <c r="AB51" i="3" s="1"/>
  <c r="Z14" i="20"/>
  <c r="Z19" i="20" s="1"/>
  <c r="Z23" i="20" s="1"/>
  <c r="Z27" i="20" s="1"/>
  <c r="Y57" i="38"/>
  <c r="Y62" i="38" s="1"/>
  <c r="Y66" i="38" s="1"/>
  <c r="Y70" i="38" s="1"/>
  <c r="AA14" i="2"/>
  <c r="AA19" i="2" s="1"/>
  <c r="AA23" i="2" s="1"/>
  <c r="AA27" i="2" s="1"/>
  <c r="AC26" i="3"/>
  <c r="Y100" i="4"/>
  <c r="Y105" i="4" s="1"/>
  <c r="Y109" i="4" s="1"/>
  <c r="Y113" i="4" s="1"/>
  <c r="Y107" i="5"/>
  <c r="Y21" i="38"/>
  <c r="AA57" i="2"/>
  <c r="AA62" i="2" s="1"/>
  <c r="AA66" i="2" s="1"/>
  <c r="AA70" i="2" s="1"/>
  <c r="Z107" i="2"/>
  <c r="AE15" i="3"/>
  <c r="AE19" i="3" s="1"/>
  <c r="Y143" i="4"/>
  <c r="Y148" i="4" s="1"/>
  <c r="Y152" i="4" s="1"/>
  <c r="Y156" i="4" s="1"/>
  <c r="X107" i="38"/>
  <c r="Y150" i="38"/>
  <c r="X57" i="6"/>
  <c r="X62" i="6" s="1"/>
  <c r="X66" i="6" s="1"/>
  <c r="X70" i="6" s="1"/>
  <c r="AC20" i="3"/>
  <c r="V23" i="10" s="1"/>
  <c r="V23" i="41" s="1"/>
  <c r="AC17" i="3"/>
  <c r="AC21" i="3" s="1"/>
  <c r="V35" i="10" s="1"/>
  <c r="V35" i="41" s="1"/>
  <c r="Z57" i="4"/>
  <c r="Z62" i="4" s="1"/>
  <c r="Z66" i="4" s="1"/>
  <c r="Z70" i="4" s="1"/>
  <c r="Z57" i="20"/>
  <c r="Z62" i="20" s="1"/>
  <c r="Z66" i="20" s="1"/>
  <c r="Z70" i="20" s="1"/>
  <c r="Y108" i="6"/>
  <c r="Y116" i="6" s="1"/>
  <c r="Y117" i="6" s="1"/>
  <c r="Y119" i="6" s="1"/>
  <c r="Y121" i="6" s="1"/>
  <c r="Y122" i="6" s="1"/>
  <c r="Y127" i="6" s="1"/>
  <c r="Y129" i="6" s="1"/>
  <c r="Z98" i="6"/>
  <c r="Y100" i="20"/>
  <c r="Y105" i="20" s="1"/>
  <c r="Y109" i="20" s="1"/>
  <c r="Y113" i="20" s="1"/>
  <c r="Y65" i="5" l="1"/>
  <c r="Y73" i="5" s="1"/>
  <c r="Y74" i="5" s="1"/>
  <c r="Y76" i="5" s="1"/>
  <c r="Y78" i="5" s="1"/>
  <c r="Y79" i="5" s="1"/>
  <c r="Y84" i="5" s="1"/>
  <c r="Y86" i="5" s="1"/>
  <c r="Y12" i="4"/>
  <c r="Y14" i="4" s="1"/>
  <c r="Y19" i="4" s="1"/>
  <c r="Y23" i="4" s="1"/>
  <c r="Y27" i="4" s="1"/>
  <c r="Y150" i="2"/>
  <c r="Z64" i="20"/>
  <c r="AA55" i="20" s="1"/>
  <c r="Y107" i="20"/>
  <c r="Y108" i="20" s="1"/>
  <c r="Y116" i="20" s="1"/>
  <c r="Y117" i="20" s="1"/>
  <c r="Y119" i="20" s="1"/>
  <c r="Y121" i="20" s="1"/>
  <c r="Y122" i="20" s="1"/>
  <c r="Y127" i="20" s="1"/>
  <c r="Y129" i="20" s="1"/>
  <c r="AD56" i="3" s="1"/>
  <c r="Z21" i="20"/>
  <c r="AA12" i="20" s="1"/>
  <c r="Y22" i="6"/>
  <c r="Y30" i="6" s="1"/>
  <c r="Y31" i="6" s="1"/>
  <c r="Y33" i="6" s="1"/>
  <c r="Y35" i="6" s="1"/>
  <c r="Y36" i="6" s="1"/>
  <c r="Y41" i="6" s="1"/>
  <c r="Y43" i="6" s="1"/>
  <c r="AA64" i="2"/>
  <c r="AB55" i="2" s="1"/>
  <c r="X150" i="6"/>
  <c r="X151" i="6" s="1"/>
  <c r="X159" i="6" s="1"/>
  <c r="X160" i="6" s="1"/>
  <c r="X162" i="6" s="1"/>
  <c r="X164" i="6" s="1"/>
  <c r="X165" i="6" s="1"/>
  <c r="X170" i="6" s="1"/>
  <c r="X172" i="6" s="1"/>
  <c r="AC46" i="3" s="1"/>
  <c r="Y150" i="4"/>
  <c r="Z141" i="4" s="1"/>
  <c r="Y107" i="4"/>
  <c r="Y108" i="4" s="1"/>
  <c r="Y116" i="4" s="1"/>
  <c r="Y117" i="4" s="1"/>
  <c r="Y119" i="4" s="1"/>
  <c r="Y121" i="4" s="1"/>
  <c r="Y122" i="4" s="1"/>
  <c r="Y127" i="4" s="1"/>
  <c r="Y129" i="4" s="1"/>
  <c r="Y64" i="38"/>
  <c r="Y65" i="38" s="1"/>
  <c r="Y73" i="38" s="1"/>
  <c r="Y74" i="38" s="1"/>
  <c r="Y76" i="38" s="1"/>
  <c r="Y78" i="38" s="1"/>
  <c r="Y79" i="38" s="1"/>
  <c r="Y84" i="38" s="1"/>
  <c r="Y86" i="38" s="1"/>
  <c r="Z150" i="20"/>
  <c r="Z151" i="20" s="1"/>
  <c r="Z159" i="20" s="1"/>
  <c r="Z160" i="20" s="1"/>
  <c r="Z162" i="20" s="1"/>
  <c r="Z164" i="20" s="1"/>
  <c r="Z165" i="20" s="1"/>
  <c r="Z170" i="20" s="1"/>
  <c r="Z172" i="20" s="1"/>
  <c r="X64" i="6"/>
  <c r="Z57" i="5"/>
  <c r="Z62" i="5" s="1"/>
  <c r="Z66" i="5" s="1"/>
  <c r="Z70" i="5" s="1"/>
  <c r="Z143" i="5"/>
  <c r="Z148" i="5" s="1"/>
  <c r="Z152" i="5" s="1"/>
  <c r="Z156" i="5" s="1"/>
  <c r="Y12" i="5"/>
  <c r="X22" i="5"/>
  <c r="X30" i="5" s="1"/>
  <c r="X31" i="5" s="1"/>
  <c r="X33" i="5" s="1"/>
  <c r="X35" i="5" s="1"/>
  <c r="X36" i="5" s="1"/>
  <c r="X41" i="5" s="1"/>
  <c r="X43" i="5" s="1"/>
  <c r="AC35" i="3" s="1"/>
  <c r="AA98" i="2"/>
  <c r="Z108" i="2"/>
  <c r="Z116" i="2" s="1"/>
  <c r="Z117" i="2" s="1"/>
  <c r="Z119" i="2" s="1"/>
  <c r="Z121" i="2" s="1"/>
  <c r="Z122" i="2" s="1"/>
  <c r="Z127" i="2" s="1"/>
  <c r="Z129" i="2" s="1"/>
  <c r="Z100" i="6"/>
  <c r="Z105" i="6" s="1"/>
  <c r="Z109" i="6" s="1"/>
  <c r="Z113" i="6" s="1"/>
  <c r="Z98" i="20"/>
  <c r="Y151" i="38"/>
  <c r="Y159" i="38" s="1"/>
  <c r="Y160" i="38" s="1"/>
  <c r="Y162" i="38" s="1"/>
  <c r="Y164" i="38" s="1"/>
  <c r="Y165" i="38" s="1"/>
  <c r="Y170" i="38" s="1"/>
  <c r="Y172" i="38" s="1"/>
  <c r="Z141" i="38"/>
  <c r="Z64" i="4"/>
  <c r="Z14" i="6"/>
  <c r="Z19" i="6" s="1"/>
  <c r="Z23" i="6" s="1"/>
  <c r="Z27" i="6" s="1"/>
  <c r="Y22" i="38"/>
  <c r="Y30" i="38" s="1"/>
  <c r="Y31" i="38" s="1"/>
  <c r="Y33" i="38" s="1"/>
  <c r="Y35" i="38" s="1"/>
  <c r="Y36" i="38" s="1"/>
  <c r="Y41" i="38" s="1"/>
  <c r="Y43" i="38" s="1"/>
  <c r="Z12" i="38"/>
  <c r="AC30" i="3"/>
  <c r="V24" i="10" s="1"/>
  <c r="V24" i="41" s="1"/>
  <c r="AC27" i="3"/>
  <c r="AC31" i="3" s="1"/>
  <c r="V36" i="10" s="1"/>
  <c r="V36" i="41" s="1"/>
  <c r="Z141" i="2"/>
  <c r="Y151" i="2"/>
  <c r="Y159" i="2" s="1"/>
  <c r="Y160" i="2" s="1"/>
  <c r="Y162" i="2" s="1"/>
  <c r="Y164" i="2" s="1"/>
  <c r="Y165" i="2" s="1"/>
  <c r="Y170" i="2" s="1"/>
  <c r="Y172" i="2" s="1"/>
  <c r="AD16" i="3" s="1"/>
  <c r="X108" i="38"/>
  <c r="X116" i="38" s="1"/>
  <c r="X117" i="38" s="1"/>
  <c r="X119" i="38" s="1"/>
  <c r="X121" i="38" s="1"/>
  <c r="X122" i="38" s="1"/>
  <c r="X127" i="38" s="1"/>
  <c r="X129" i="38" s="1"/>
  <c r="AC6" i="3" s="1"/>
  <c r="X97" i="38"/>
  <c r="Y98" i="38"/>
  <c r="Y108" i="5"/>
  <c r="Y116" i="5" s="1"/>
  <c r="Y117" i="5" s="1"/>
  <c r="Y119" i="5" s="1"/>
  <c r="Y121" i="5" s="1"/>
  <c r="Y122" i="5" s="1"/>
  <c r="Y127" i="5" s="1"/>
  <c r="Y129" i="5" s="1"/>
  <c r="AD36" i="3" s="1"/>
  <c r="Z98" i="5"/>
  <c r="AA21" i="2"/>
  <c r="Z65" i="20" l="1"/>
  <c r="Z73" i="20" s="1"/>
  <c r="Z74" i="20" s="1"/>
  <c r="Z76" i="20" s="1"/>
  <c r="Z78" i="20" s="1"/>
  <c r="Z79" i="20" s="1"/>
  <c r="Z84" i="20" s="1"/>
  <c r="Z86" i="20" s="1"/>
  <c r="Y151" i="4"/>
  <c r="Y159" i="4" s="1"/>
  <c r="Y160" i="4" s="1"/>
  <c r="Y162" i="4" s="1"/>
  <c r="Y164" i="4" s="1"/>
  <c r="Y165" i="4" s="1"/>
  <c r="Y170" i="4" s="1"/>
  <c r="Y172" i="4" s="1"/>
  <c r="AD26" i="3" s="1"/>
  <c r="Y141" i="6"/>
  <c r="Y143" i="6" s="1"/>
  <c r="Y148" i="6" s="1"/>
  <c r="Y152" i="6" s="1"/>
  <c r="Y156" i="6" s="1"/>
  <c r="AA65" i="2"/>
  <c r="AA73" i="2" s="1"/>
  <c r="AA74" i="2" s="1"/>
  <c r="AA76" i="2" s="1"/>
  <c r="AA78" i="2" s="1"/>
  <c r="AA79" i="2" s="1"/>
  <c r="AA84" i="2" s="1"/>
  <c r="AA86" i="2" s="1"/>
  <c r="Z22" i="20"/>
  <c r="Z30" i="20" s="1"/>
  <c r="Z31" i="20" s="1"/>
  <c r="Z33" i="20" s="1"/>
  <c r="Z35" i="20" s="1"/>
  <c r="Z36" i="20" s="1"/>
  <c r="Z41" i="20" s="1"/>
  <c r="Z43" i="20" s="1"/>
  <c r="AE55" i="3" s="1"/>
  <c r="AE59" i="3" s="1"/>
  <c r="Z98" i="4"/>
  <c r="AA141" i="20"/>
  <c r="AA143" i="20" s="1"/>
  <c r="AA148" i="20" s="1"/>
  <c r="AA152" i="20" s="1"/>
  <c r="AA156" i="20" s="1"/>
  <c r="Z107" i="6"/>
  <c r="Z108" i="6" s="1"/>
  <c r="Z116" i="6" s="1"/>
  <c r="Z117" i="6" s="1"/>
  <c r="Z119" i="6" s="1"/>
  <c r="Z121" i="6" s="1"/>
  <c r="Z122" i="6" s="1"/>
  <c r="Z127" i="6" s="1"/>
  <c r="Z129" i="6" s="1"/>
  <c r="Z64" i="5"/>
  <c r="AA55" i="5" s="1"/>
  <c r="Y21" i="4"/>
  <c r="Y22" i="4" s="1"/>
  <c r="Y30" i="4" s="1"/>
  <c r="Y31" i="4" s="1"/>
  <c r="Y33" i="4" s="1"/>
  <c r="Y35" i="4" s="1"/>
  <c r="Y36" i="4" s="1"/>
  <c r="Y41" i="4" s="1"/>
  <c r="Y43" i="4" s="1"/>
  <c r="AD25" i="3" s="1"/>
  <c r="AD29" i="3" s="1"/>
  <c r="Z55" i="38"/>
  <c r="Z57" i="38" s="1"/>
  <c r="Z62" i="38" s="1"/>
  <c r="Z66" i="38" s="1"/>
  <c r="Z70" i="38" s="1"/>
  <c r="Z150" i="5"/>
  <c r="Z151" i="5" s="1"/>
  <c r="Z159" i="5" s="1"/>
  <c r="Z160" i="5" s="1"/>
  <c r="Z162" i="5" s="1"/>
  <c r="Z164" i="5" s="1"/>
  <c r="Z165" i="5" s="1"/>
  <c r="Z170" i="5" s="1"/>
  <c r="Z172" i="5" s="1"/>
  <c r="X65" i="6"/>
  <c r="X73" i="6" s="1"/>
  <c r="X74" i="6" s="1"/>
  <c r="X76" i="6" s="1"/>
  <c r="X78" i="6" s="1"/>
  <c r="X79" i="6" s="1"/>
  <c r="X84" i="6" s="1"/>
  <c r="X86" i="6" s="1"/>
  <c r="AC45" i="3" s="1"/>
  <c r="AC49" i="3" s="1"/>
  <c r="V14" i="10" s="1"/>
  <c r="V14" i="41" s="1"/>
  <c r="Y55" i="6"/>
  <c r="AC10" i="3"/>
  <c r="V22" i="10" s="1"/>
  <c r="V22" i="41" s="1"/>
  <c r="AC7" i="3"/>
  <c r="AC11" i="3" s="1"/>
  <c r="V34" i="10" s="1"/>
  <c r="V34" i="41" s="1"/>
  <c r="Y14" i="5"/>
  <c r="Y19" i="5" s="1"/>
  <c r="Y23" i="5" s="1"/>
  <c r="Y27" i="5" s="1"/>
  <c r="AA55" i="4"/>
  <c r="Z65" i="4"/>
  <c r="Z73" i="4" s="1"/>
  <c r="Z74" i="4" s="1"/>
  <c r="Z76" i="4" s="1"/>
  <c r="Z78" i="4" s="1"/>
  <c r="Z79" i="4" s="1"/>
  <c r="Z84" i="4" s="1"/>
  <c r="Z86" i="4" s="1"/>
  <c r="AA14" i="20"/>
  <c r="AA19" i="20" s="1"/>
  <c r="AA23" i="20" s="1"/>
  <c r="AA27" i="20" s="1"/>
  <c r="Z143" i="4"/>
  <c r="Z148" i="4" s="1"/>
  <c r="Z152" i="4" s="1"/>
  <c r="Z156" i="4" s="1"/>
  <c r="AD20" i="3"/>
  <c r="AD17" i="3"/>
  <c r="AD21" i="3" s="1"/>
  <c r="Z143" i="2"/>
  <c r="Z148" i="2" s="1"/>
  <c r="Z152" i="2" s="1"/>
  <c r="Z156" i="2" s="1"/>
  <c r="AB57" i="2"/>
  <c r="AB62" i="2" s="1"/>
  <c r="AB66" i="2" s="1"/>
  <c r="AB70" i="2" s="1"/>
  <c r="Z100" i="4"/>
  <c r="Z105" i="4" s="1"/>
  <c r="Z109" i="4" s="1"/>
  <c r="Z113" i="4" s="1"/>
  <c r="AC39" i="3"/>
  <c r="V13" i="10" s="1"/>
  <c r="V13" i="41" s="1"/>
  <c r="AC37" i="3"/>
  <c r="AC41" i="3" s="1"/>
  <c r="V37" i="10" s="1"/>
  <c r="V37" i="41" s="1"/>
  <c r="AA22" i="2"/>
  <c r="AA30" i="2" s="1"/>
  <c r="AA31" i="2" s="1"/>
  <c r="AA33" i="2" s="1"/>
  <c r="AA35" i="2" s="1"/>
  <c r="AA36" i="2" s="1"/>
  <c r="AA41" i="2" s="1"/>
  <c r="AA43" i="2" s="1"/>
  <c r="AB12" i="2"/>
  <c r="Z21" i="6"/>
  <c r="Z143" i="38"/>
  <c r="Z148" i="38" s="1"/>
  <c r="Z152" i="38" s="1"/>
  <c r="Z156" i="38" s="1"/>
  <c r="AD5" i="3"/>
  <c r="AD9" i="3" s="1"/>
  <c r="Z100" i="5"/>
  <c r="Z105" i="5" s="1"/>
  <c r="Z109" i="5" s="1"/>
  <c r="Z113" i="5" s="1"/>
  <c r="AA100" i="2"/>
  <c r="AA105" i="2" s="1"/>
  <c r="AA109" i="2" s="1"/>
  <c r="AA113" i="2" s="1"/>
  <c r="AC50" i="3"/>
  <c r="V26" i="10" s="1"/>
  <c r="V26" i="41" s="1"/>
  <c r="AD60" i="3"/>
  <c r="AD57" i="3"/>
  <c r="AD61" i="3" s="1"/>
  <c r="AA57" i="20"/>
  <c r="AA62" i="20" s="1"/>
  <c r="AA66" i="20" s="1"/>
  <c r="AA70" i="20" s="1"/>
  <c r="Z65" i="5"/>
  <c r="Z73" i="5" s="1"/>
  <c r="Z74" i="5" s="1"/>
  <c r="Z76" i="5" s="1"/>
  <c r="Z78" i="5" s="1"/>
  <c r="Z79" i="5" s="1"/>
  <c r="Z84" i="5" s="1"/>
  <c r="Z86" i="5" s="1"/>
  <c r="Z14" i="38"/>
  <c r="Z19" i="38" s="1"/>
  <c r="Z23" i="38" s="1"/>
  <c r="Z27" i="38" s="1"/>
  <c r="AD40" i="3"/>
  <c r="Y100" i="38"/>
  <c r="Y105" i="38" s="1"/>
  <c r="Y109" i="38" s="1"/>
  <c r="Y113" i="38" s="1"/>
  <c r="Z100" i="20"/>
  <c r="Z105" i="20" s="1"/>
  <c r="Z109" i="20" s="1"/>
  <c r="Z113" i="20" s="1"/>
  <c r="AA98" i="6" l="1"/>
  <c r="AA100" i="6" s="1"/>
  <c r="AA105" i="6" s="1"/>
  <c r="AA109" i="6" s="1"/>
  <c r="AA113" i="6" s="1"/>
  <c r="AF15" i="3"/>
  <c r="AF19" i="3" s="1"/>
  <c r="Z12" i="4"/>
  <c r="AB64" i="2"/>
  <c r="AC55" i="2" s="1"/>
  <c r="AA141" i="5"/>
  <c r="AA143" i="5" s="1"/>
  <c r="Z150" i="2"/>
  <c r="AA141" i="2" s="1"/>
  <c r="AC47" i="3"/>
  <c r="AC51" i="3" s="1"/>
  <c r="V38" i="10" s="1"/>
  <c r="V38" i="41" s="1"/>
  <c r="Y107" i="38"/>
  <c r="Y97" i="38" s="1"/>
  <c r="AA64" i="20"/>
  <c r="AB55" i="20" s="1"/>
  <c r="AA107" i="2"/>
  <c r="AA108" i="2" s="1"/>
  <c r="AA116" i="2" s="1"/>
  <c r="AA117" i="2" s="1"/>
  <c r="AA119" i="2" s="1"/>
  <c r="AA121" i="2" s="1"/>
  <c r="AA122" i="2" s="1"/>
  <c r="AA127" i="2" s="1"/>
  <c r="AA129" i="2" s="1"/>
  <c r="AA57" i="5"/>
  <c r="AA62" i="5" s="1"/>
  <c r="AA66" i="5" s="1"/>
  <c r="AA70" i="5" s="1"/>
  <c r="AA21" i="20"/>
  <c r="Y21" i="5"/>
  <c r="Z64" i="38"/>
  <c r="Y150" i="6"/>
  <c r="Z150" i="38"/>
  <c r="AD30" i="3"/>
  <c r="AD27" i="3"/>
  <c r="AD31" i="3" s="1"/>
  <c r="Z107" i="20"/>
  <c r="Z21" i="38"/>
  <c r="Z107" i="5"/>
  <c r="Z22" i="6"/>
  <c r="Z30" i="6" s="1"/>
  <c r="Z31" i="6" s="1"/>
  <c r="Z33" i="6" s="1"/>
  <c r="Z35" i="6" s="1"/>
  <c r="Z36" i="6" s="1"/>
  <c r="Z41" i="6" s="1"/>
  <c r="Z43" i="6" s="1"/>
  <c r="AA12" i="6"/>
  <c r="Z107" i="4"/>
  <c r="AA57" i="4"/>
  <c r="AA62" i="4" s="1"/>
  <c r="AA66" i="4" s="1"/>
  <c r="AA70" i="4" s="1"/>
  <c r="Y57" i="6"/>
  <c r="Y62" i="6" s="1"/>
  <c r="Y66" i="6" s="1"/>
  <c r="Y70" i="6" s="1"/>
  <c r="Z14" i="4"/>
  <c r="Z19" i="4" s="1"/>
  <c r="Z23" i="4" s="1"/>
  <c r="Z27" i="4" s="1"/>
  <c r="AB14" i="2"/>
  <c r="AB19" i="2" s="1"/>
  <c r="AB23" i="2" s="1"/>
  <c r="AB27" i="2" s="1"/>
  <c r="Z150" i="4"/>
  <c r="AA150" i="20"/>
  <c r="Z151" i="2" l="1"/>
  <c r="Z159" i="2" s="1"/>
  <c r="Z160" i="2" s="1"/>
  <c r="Z162" i="2" s="1"/>
  <c r="Z164" i="2" s="1"/>
  <c r="Z165" i="2" s="1"/>
  <c r="Z170" i="2" s="1"/>
  <c r="Z172" i="2" s="1"/>
  <c r="AE16" i="3" s="1"/>
  <c r="AE20" i="3" s="1"/>
  <c r="AB65" i="2"/>
  <c r="AB73" i="2" s="1"/>
  <c r="AB74" i="2" s="1"/>
  <c r="AB76" i="2" s="1"/>
  <c r="AB78" i="2" s="1"/>
  <c r="AB79" i="2" s="1"/>
  <c r="AB84" i="2" s="1"/>
  <c r="AB86" i="2" s="1"/>
  <c r="AA148" i="5"/>
  <c r="AA152" i="5" s="1"/>
  <c r="AA156" i="5" s="1"/>
  <c r="Y64" i="6"/>
  <c r="Z55" i="6" s="1"/>
  <c r="Y108" i="38"/>
  <c r="Y116" i="38" s="1"/>
  <c r="Y117" i="38" s="1"/>
  <c r="Y119" i="38" s="1"/>
  <c r="Y121" i="38" s="1"/>
  <c r="Y122" i="38" s="1"/>
  <c r="Y127" i="38" s="1"/>
  <c r="Y129" i="38" s="1"/>
  <c r="AD6" i="3" s="1"/>
  <c r="AD7" i="3" s="1"/>
  <c r="AD11" i="3" s="1"/>
  <c r="AA65" i="20"/>
  <c r="AA73" i="20" s="1"/>
  <c r="AA74" i="20" s="1"/>
  <c r="AA76" i="20" s="1"/>
  <c r="AA78" i="20" s="1"/>
  <c r="AA79" i="20" s="1"/>
  <c r="AA84" i="20" s="1"/>
  <c r="AA86" i="20" s="1"/>
  <c r="Z98" i="38"/>
  <c r="Z100" i="38" s="1"/>
  <c r="Z105" i="38" s="1"/>
  <c r="Z109" i="38" s="1"/>
  <c r="Z113" i="38" s="1"/>
  <c r="AB98" i="2"/>
  <c r="AB100" i="2" s="1"/>
  <c r="AB105" i="2" s="1"/>
  <c r="AB109" i="2" s="1"/>
  <c r="AB113" i="2" s="1"/>
  <c r="AA143" i="2"/>
  <c r="AA148" i="2" s="1"/>
  <c r="AA152" i="2" s="1"/>
  <c r="AA156" i="2" s="1"/>
  <c r="Z12" i="5"/>
  <c r="Y22" i="5"/>
  <c r="Y30" i="5" s="1"/>
  <c r="Y31" i="5" s="1"/>
  <c r="Y33" i="5" s="1"/>
  <c r="Y35" i="5" s="1"/>
  <c r="Y36" i="5" s="1"/>
  <c r="Y41" i="5" s="1"/>
  <c r="Y43" i="5" s="1"/>
  <c r="AD35" i="3" s="1"/>
  <c r="AB12" i="20"/>
  <c r="AA22" i="20"/>
  <c r="AA30" i="20" s="1"/>
  <c r="AA31" i="20" s="1"/>
  <c r="AA33" i="20" s="1"/>
  <c r="AA35" i="20" s="1"/>
  <c r="AA36" i="20" s="1"/>
  <c r="AA41" i="20" s="1"/>
  <c r="AA43" i="20" s="1"/>
  <c r="AA151" i="20"/>
  <c r="AA159" i="20" s="1"/>
  <c r="AA160" i="20" s="1"/>
  <c r="AA162" i="20" s="1"/>
  <c r="AA164" i="20" s="1"/>
  <c r="AA165" i="20" s="1"/>
  <c r="AA170" i="20" s="1"/>
  <c r="AA172" i="20" s="1"/>
  <c r="AB141" i="20"/>
  <c r="Z108" i="20"/>
  <c r="Z116" i="20" s="1"/>
  <c r="Z117" i="20" s="1"/>
  <c r="Z119" i="20" s="1"/>
  <c r="Z121" i="20" s="1"/>
  <c r="Z122" i="20" s="1"/>
  <c r="Z127" i="20" s="1"/>
  <c r="Z129" i="20" s="1"/>
  <c r="AE56" i="3" s="1"/>
  <c r="AA98" i="20"/>
  <c r="Z151" i="38"/>
  <c r="Z159" i="38" s="1"/>
  <c r="Z160" i="38" s="1"/>
  <c r="Z162" i="38" s="1"/>
  <c r="Z164" i="38" s="1"/>
  <c r="Z165" i="38" s="1"/>
  <c r="Z170" i="38" s="1"/>
  <c r="Z172" i="38" s="1"/>
  <c r="AA141" i="38"/>
  <c r="Z151" i="4"/>
  <c r="Z159" i="4" s="1"/>
  <c r="Z160" i="4" s="1"/>
  <c r="Z162" i="4" s="1"/>
  <c r="Z164" i="4" s="1"/>
  <c r="Z165" i="4" s="1"/>
  <c r="Z170" i="4" s="1"/>
  <c r="Z172" i="4" s="1"/>
  <c r="AA141" i="4"/>
  <c r="AA64" i="4"/>
  <c r="AA107" i="6"/>
  <c r="AA64" i="5"/>
  <c r="AB21" i="2"/>
  <c r="AA98" i="5"/>
  <c r="Z108" i="5"/>
  <c r="Z116" i="5" s="1"/>
  <c r="Z117" i="5" s="1"/>
  <c r="Z119" i="5" s="1"/>
  <c r="Z121" i="5" s="1"/>
  <c r="Z122" i="5" s="1"/>
  <c r="Z127" i="5" s="1"/>
  <c r="Z129" i="5" s="1"/>
  <c r="AE36" i="3" s="1"/>
  <c r="Z22" i="38"/>
  <c r="Z30" i="38" s="1"/>
  <c r="Z31" i="38" s="1"/>
  <c r="Z33" i="38" s="1"/>
  <c r="Z35" i="38" s="1"/>
  <c r="Z36" i="38" s="1"/>
  <c r="Z41" i="38" s="1"/>
  <c r="Z43" i="38" s="1"/>
  <c r="AA12" i="38"/>
  <c r="AA98" i="4"/>
  <c r="Z108" i="4"/>
  <c r="Z116" i="4" s="1"/>
  <c r="Z117" i="4" s="1"/>
  <c r="Z119" i="4" s="1"/>
  <c r="Z121" i="4" s="1"/>
  <c r="Z122" i="4" s="1"/>
  <c r="Z127" i="4" s="1"/>
  <c r="Z129" i="4" s="1"/>
  <c r="Z21" i="4"/>
  <c r="AA14" i="6"/>
  <c r="AA19" i="6" s="1"/>
  <c r="AA23" i="6" s="1"/>
  <c r="AA27" i="6" s="1"/>
  <c r="AB57" i="20"/>
  <c r="AB62" i="20" s="1"/>
  <c r="AB66" i="20" s="1"/>
  <c r="AB70" i="20" s="1"/>
  <c r="Z141" i="6"/>
  <c r="Y151" i="6"/>
  <c r="Y159" i="6" s="1"/>
  <c r="Y160" i="6" s="1"/>
  <c r="Y162" i="6" s="1"/>
  <c r="Y164" i="6" s="1"/>
  <c r="Y165" i="6" s="1"/>
  <c r="Y170" i="6" s="1"/>
  <c r="Y172" i="6" s="1"/>
  <c r="AD46" i="3" s="1"/>
  <c r="AA55" i="38"/>
  <c r="Z65" i="38"/>
  <c r="Z73" i="38" s="1"/>
  <c r="Z74" i="38" s="1"/>
  <c r="Z76" i="38" s="1"/>
  <c r="Z78" i="38" s="1"/>
  <c r="Z79" i="38" s="1"/>
  <c r="Z84" i="38" s="1"/>
  <c r="Z86" i="38" s="1"/>
  <c r="AC57" i="2"/>
  <c r="AC62" i="2" s="1"/>
  <c r="AC66" i="2" s="1"/>
  <c r="AC70" i="2" s="1"/>
  <c r="AF55" i="3" l="1"/>
  <c r="AF59" i="3" s="1"/>
  <c r="AE17" i="3"/>
  <c r="AE21" i="3" s="1"/>
  <c r="Y65" i="6"/>
  <c r="Y73" i="6" s="1"/>
  <c r="Y74" i="6" s="1"/>
  <c r="Y76" i="6" s="1"/>
  <c r="Y78" i="6" s="1"/>
  <c r="Y79" i="6" s="1"/>
  <c r="Y84" i="6" s="1"/>
  <c r="Y86" i="6" s="1"/>
  <c r="AD45" i="3" s="1"/>
  <c r="AD49" i="3" s="1"/>
  <c r="AD10" i="3"/>
  <c r="AA150" i="5"/>
  <c r="AE5" i="3"/>
  <c r="AE9" i="3" s="1"/>
  <c r="AB107" i="2"/>
  <c r="AC98" i="2" s="1"/>
  <c r="AA150" i="2"/>
  <c r="AB141" i="2" s="1"/>
  <c r="Z22" i="4"/>
  <c r="Z30" i="4" s="1"/>
  <c r="Z31" i="4" s="1"/>
  <c r="Z33" i="4" s="1"/>
  <c r="Z35" i="4" s="1"/>
  <c r="Z36" i="4" s="1"/>
  <c r="Z41" i="4" s="1"/>
  <c r="Z43" i="4" s="1"/>
  <c r="AE25" i="3" s="1"/>
  <c r="AE29" i="3" s="1"/>
  <c r="AA12" i="4"/>
  <c r="AA100" i="5"/>
  <c r="AA105" i="5" s="1"/>
  <c r="AA109" i="5" s="1"/>
  <c r="AA113" i="5" s="1"/>
  <c r="AA100" i="20"/>
  <c r="AA105" i="20" s="1"/>
  <c r="AA109" i="20" s="1"/>
  <c r="AA113" i="20" s="1"/>
  <c r="AE57" i="3"/>
  <c r="AE61" i="3" s="1"/>
  <c r="AE60" i="3"/>
  <c r="AD39" i="3"/>
  <c r="AD37" i="3"/>
  <c r="AD41" i="3" s="1"/>
  <c r="AD50" i="3"/>
  <c r="AA108" i="6"/>
  <c r="AA116" i="6" s="1"/>
  <c r="AA117" i="6" s="1"/>
  <c r="AA119" i="6" s="1"/>
  <c r="AA121" i="6" s="1"/>
  <c r="AA122" i="6" s="1"/>
  <c r="AA127" i="6" s="1"/>
  <c r="AA129" i="6" s="1"/>
  <c r="AB98" i="6"/>
  <c r="AB143" i="20"/>
  <c r="AB148" i="20" s="1"/>
  <c r="AB152" i="20" s="1"/>
  <c r="AB156" i="20" s="1"/>
  <c r="Z14" i="5"/>
  <c r="Z19" i="5" s="1"/>
  <c r="Z23" i="5" s="1"/>
  <c r="Z27" i="5" s="1"/>
  <c r="AA65" i="4"/>
  <c r="AA73" i="4" s="1"/>
  <c r="AA74" i="4" s="1"/>
  <c r="AA76" i="4" s="1"/>
  <c r="AA78" i="4" s="1"/>
  <c r="AA79" i="4" s="1"/>
  <c r="AA84" i="4" s="1"/>
  <c r="AA86" i="4" s="1"/>
  <c r="AB55" i="4"/>
  <c r="AA57" i="38"/>
  <c r="AA62" i="38" s="1"/>
  <c r="AA66" i="38" s="1"/>
  <c r="AA70" i="38" s="1"/>
  <c r="Z143" i="6"/>
  <c r="Z148" i="6" s="1"/>
  <c r="Z152" i="6" s="1"/>
  <c r="Z156" i="6" s="1"/>
  <c r="AB64" i="20"/>
  <c r="AA100" i="4"/>
  <c r="AA105" i="4" s="1"/>
  <c r="AA109" i="4" s="1"/>
  <c r="AA113" i="4" s="1"/>
  <c r="AA143" i="4"/>
  <c r="AA148" i="4" s="1"/>
  <c r="AA152" i="4" s="1"/>
  <c r="AA156" i="4" s="1"/>
  <c r="AB22" i="2"/>
  <c r="AB30" i="2" s="1"/>
  <c r="AB31" i="2" s="1"/>
  <c r="AB33" i="2" s="1"/>
  <c r="AB35" i="2" s="1"/>
  <c r="AB36" i="2" s="1"/>
  <c r="AB41" i="2" s="1"/>
  <c r="AB43" i="2" s="1"/>
  <c r="AG15" i="3" s="1"/>
  <c r="AG19" i="3" s="1"/>
  <c r="AC12" i="2"/>
  <c r="AE26" i="3"/>
  <c r="Z57" i="6"/>
  <c r="Z62" i="6" s="1"/>
  <c r="Z66" i="6" s="1"/>
  <c r="Z70" i="6" s="1"/>
  <c r="Z107" i="38"/>
  <c r="AA14" i="38"/>
  <c r="AA19" i="38" s="1"/>
  <c r="AA23" i="38" s="1"/>
  <c r="AA27" i="38" s="1"/>
  <c r="AC64" i="2"/>
  <c r="AC65" i="2" s="1"/>
  <c r="AC73" i="2" s="1"/>
  <c r="AC74" i="2" s="1"/>
  <c r="AC76" i="2" s="1"/>
  <c r="AC78" i="2" s="1"/>
  <c r="AC79" i="2" s="1"/>
  <c r="AC84" i="2" s="1"/>
  <c r="AC86" i="2" s="1"/>
  <c r="AA21" i="6"/>
  <c r="AB55" i="5"/>
  <c r="AA65" i="5"/>
  <c r="AA73" i="5" s="1"/>
  <c r="AA74" i="5" s="1"/>
  <c r="AA76" i="5" s="1"/>
  <c r="AA78" i="5" s="1"/>
  <c r="AA79" i="5" s="1"/>
  <c r="AA84" i="5" s="1"/>
  <c r="AA86" i="5" s="1"/>
  <c r="AA143" i="38"/>
  <c r="AA148" i="38" s="1"/>
  <c r="AA152" i="38" s="1"/>
  <c r="AA156" i="38" s="1"/>
  <c r="AB14" i="20"/>
  <c r="AB19" i="20" s="1"/>
  <c r="AB23" i="20" s="1"/>
  <c r="AB27" i="20" s="1"/>
  <c r="AE40" i="3"/>
  <c r="AB108" i="2" l="1"/>
  <c r="AB116" i="2" s="1"/>
  <c r="AB117" i="2" s="1"/>
  <c r="AB119" i="2" s="1"/>
  <c r="AB121" i="2" s="1"/>
  <c r="AB122" i="2" s="1"/>
  <c r="AB127" i="2" s="1"/>
  <c r="AB129" i="2" s="1"/>
  <c r="Z150" i="6"/>
  <c r="AA141" i="6" s="1"/>
  <c r="AD47" i="3"/>
  <c r="AD51" i="3" s="1"/>
  <c r="AA151" i="5"/>
  <c r="AA159" i="5" s="1"/>
  <c r="AA160" i="5" s="1"/>
  <c r="AA162" i="5" s="1"/>
  <c r="AA164" i="5" s="1"/>
  <c r="AA165" i="5" s="1"/>
  <c r="AA170" i="5" s="1"/>
  <c r="AA172" i="5" s="1"/>
  <c r="AB141" i="5"/>
  <c r="AB143" i="5" s="1"/>
  <c r="AB148" i="5" s="1"/>
  <c r="AB152" i="5" s="1"/>
  <c r="AB156" i="5" s="1"/>
  <c r="AA150" i="38"/>
  <c r="AB141" i="38" s="1"/>
  <c r="AA151" i="2"/>
  <c r="AA159" i="2" s="1"/>
  <c r="AA160" i="2" s="1"/>
  <c r="AA162" i="2" s="1"/>
  <c r="AA164" i="2" s="1"/>
  <c r="AA165" i="2" s="1"/>
  <c r="AA170" i="2" s="1"/>
  <c r="AA172" i="2" s="1"/>
  <c r="AF16" i="3" s="1"/>
  <c r="AF20" i="3" s="1"/>
  <c r="AA107" i="4"/>
  <c r="AB98" i="4" s="1"/>
  <c r="AA64" i="38"/>
  <c r="Z21" i="5"/>
  <c r="AA150" i="4"/>
  <c r="AB150" i="20"/>
  <c r="AA107" i="20"/>
  <c r="AA98" i="38"/>
  <c r="Z97" i="38"/>
  <c r="Z108" i="38"/>
  <c r="Z116" i="38" s="1"/>
  <c r="Z117" i="38" s="1"/>
  <c r="Z119" i="38" s="1"/>
  <c r="Z121" i="38" s="1"/>
  <c r="Z122" i="38" s="1"/>
  <c r="Z127" i="38" s="1"/>
  <c r="Z129" i="38" s="1"/>
  <c r="AE6" i="3" s="1"/>
  <c r="AB143" i="2"/>
  <c r="AB148" i="2" s="1"/>
  <c r="AB152" i="2" s="1"/>
  <c r="AB156" i="2" s="1"/>
  <c r="AB57" i="5"/>
  <c r="AB62" i="5" s="1"/>
  <c r="AB66" i="5" s="1"/>
  <c r="AB70" i="5" s="1"/>
  <c r="Z64" i="6"/>
  <c r="AB100" i="6"/>
  <c r="AB105" i="6" s="1"/>
  <c r="AB109" i="6" s="1"/>
  <c r="AB113" i="6" s="1"/>
  <c r="AC100" i="2"/>
  <c r="AC105" i="2" s="1"/>
  <c r="AC109" i="2" s="1"/>
  <c r="AC113" i="2" s="1"/>
  <c r="AA107" i="5"/>
  <c r="AE30" i="3"/>
  <c r="AE27" i="3"/>
  <c r="AE31" i="3" s="1"/>
  <c r="AA14" i="4"/>
  <c r="AA19" i="4" s="1"/>
  <c r="AA23" i="4" s="1"/>
  <c r="AA27" i="4" s="1"/>
  <c r="AB12" i="6"/>
  <c r="AA22" i="6"/>
  <c r="AA30" i="6" s="1"/>
  <c r="AA31" i="6" s="1"/>
  <c r="AA33" i="6" s="1"/>
  <c r="AA35" i="6" s="1"/>
  <c r="AA36" i="6" s="1"/>
  <c r="AA41" i="6" s="1"/>
  <c r="AA43" i="6" s="1"/>
  <c r="AC55" i="20"/>
  <c r="AB65" i="20"/>
  <c r="AB73" i="20" s="1"/>
  <c r="AB74" i="20" s="1"/>
  <c r="AB76" i="20" s="1"/>
  <c r="AB78" i="20" s="1"/>
  <c r="AB79" i="20" s="1"/>
  <c r="AB84" i="20" s="1"/>
  <c r="AB86" i="20" s="1"/>
  <c r="AB57" i="4"/>
  <c r="AB62" i="4" s="1"/>
  <c r="AB66" i="4" s="1"/>
  <c r="AB70" i="4" s="1"/>
  <c r="AB150" i="5"/>
  <c r="AB21" i="20"/>
  <c r="AA21" i="38"/>
  <c r="AC14" i="2"/>
  <c r="AC19" i="2" s="1"/>
  <c r="AC23" i="2" s="1"/>
  <c r="AC27" i="2" s="1"/>
  <c r="Z151" i="6" l="1"/>
  <c r="Z159" i="6" s="1"/>
  <c r="Z160" i="6" s="1"/>
  <c r="Z162" i="6" s="1"/>
  <c r="Z164" i="6" s="1"/>
  <c r="Z165" i="6" s="1"/>
  <c r="Z170" i="6" s="1"/>
  <c r="Z172" i="6" s="1"/>
  <c r="AE46" i="3" s="1"/>
  <c r="AE50" i="3" s="1"/>
  <c r="AA151" i="38"/>
  <c r="AA159" i="38" s="1"/>
  <c r="AA160" i="38" s="1"/>
  <c r="AA162" i="38" s="1"/>
  <c r="AA164" i="38" s="1"/>
  <c r="AA165" i="38" s="1"/>
  <c r="AA170" i="38" s="1"/>
  <c r="AA172" i="38" s="1"/>
  <c r="AA108" i="4"/>
  <c r="AA116" i="4" s="1"/>
  <c r="AA117" i="4" s="1"/>
  <c r="AA119" i="4" s="1"/>
  <c r="AA121" i="4" s="1"/>
  <c r="AA122" i="4" s="1"/>
  <c r="AA127" i="4" s="1"/>
  <c r="AA129" i="4" s="1"/>
  <c r="AF17" i="3"/>
  <c r="AF21" i="3" s="1"/>
  <c r="AC107" i="2"/>
  <c r="AC108" i="2" s="1"/>
  <c r="AC116" i="2" s="1"/>
  <c r="AC117" i="2" s="1"/>
  <c r="AC119" i="2" s="1"/>
  <c r="AC121" i="2" s="1"/>
  <c r="AC122" i="2" s="1"/>
  <c r="AC127" i="2" s="1"/>
  <c r="AC129" i="2" s="1"/>
  <c r="AA21" i="4"/>
  <c r="AA22" i="4" s="1"/>
  <c r="AA30" i="4" s="1"/>
  <c r="AA31" i="4" s="1"/>
  <c r="AA33" i="4" s="1"/>
  <c r="AA35" i="4" s="1"/>
  <c r="AA36" i="4" s="1"/>
  <c r="AA41" i="4" s="1"/>
  <c r="AA43" i="4" s="1"/>
  <c r="AF25" i="3" s="1"/>
  <c r="AF29" i="3" s="1"/>
  <c r="AB64" i="4"/>
  <c r="AB107" i="6"/>
  <c r="AB150" i="2"/>
  <c r="AB143" i="38"/>
  <c r="AB148" i="38" s="1"/>
  <c r="AB152" i="38" s="1"/>
  <c r="AB156" i="38" s="1"/>
  <c r="AB141" i="4"/>
  <c r="AA151" i="4"/>
  <c r="AA159" i="4" s="1"/>
  <c r="AA160" i="4" s="1"/>
  <c r="AA162" i="4" s="1"/>
  <c r="AA164" i="4" s="1"/>
  <c r="AA165" i="4" s="1"/>
  <c r="AA170" i="4" s="1"/>
  <c r="AA172" i="4" s="1"/>
  <c r="AA108" i="20"/>
  <c r="AA116" i="20" s="1"/>
  <c r="AA117" i="20" s="1"/>
  <c r="AA119" i="20" s="1"/>
  <c r="AA121" i="20" s="1"/>
  <c r="AA122" i="20" s="1"/>
  <c r="AA127" i="20" s="1"/>
  <c r="AA129" i="20" s="1"/>
  <c r="AF56" i="3" s="1"/>
  <c r="AB98" i="20"/>
  <c r="AA55" i="6"/>
  <c r="Z65" i="6"/>
  <c r="Z73" i="6" s="1"/>
  <c r="Z74" i="6" s="1"/>
  <c r="Z76" i="6" s="1"/>
  <c r="Z78" i="6" s="1"/>
  <c r="Z79" i="6" s="1"/>
  <c r="Z84" i="6" s="1"/>
  <c r="Z86" i="6" s="1"/>
  <c r="AE45" i="3" s="1"/>
  <c r="AE49" i="3" s="1"/>
  <c r="AC21" i="2"/>
  <c r="AC22" i="2" s="1"/>
  <c r="AC30" i="2" s="1"/>
  <c r="AC32" i="2" s="1"/>
  <c r="AC57" i="20"/>
  <c r="AC62" i="20" s="1"/>
  <c r="AC66" i="20" s="1"/>
  <c r="AC70" i="20" s="1"/>
  <c r="AB64" i="5"/>
  <c r="AB100" i="4"/>
  <c r="AB105" i="4" s="1"/>
  <c r="AB109" i="4" s="1"/>
  <c r="AB113" i="4" s="1"/>
  <c r="AC141" i="20"/>
  <c r="AB151" i="20"/>
  <c r="AB159" i="20" s="1"/>
  <c r="AB160" i="20" s="1"/>
  <c r="AB162" i="20" s="1"/>
  <c r="AB164" i="20" s="1"/>
  <c r="AB165" i="20" s="1"/>
  <c r="AB170" i="20" s="1"/>
  <c r="AB172" i="20" s="1"/>
  <c r="AA143" i="6"/>
  <c r="AA148" i="6" s="1"/>
  <c r="AA152" i="6" s="1"/>
  <c r="AA156" i="6" s="1"/>
  <c r="AE7" i="3"/>
  <c r="AE11" i="3" s="1"/>
  <c r="AE10" i="3"/>
  <c r="AB12" i="38"/>
  <c r="AA22" i="38"/>
  <c r="AA30" i="38" s="1"/>
  <c r="AA31" i="38" s="1"/>
  <c r="AA33" i="38" s="1"/>
  <c r="AA35" i="38" s="1"/>
  <c r="AA36" i="38" s="1"/>
  <c r="AA41" i="38" s="1"/>
  <c r="AA43" i="38" s="1"/>
  <c r="AB14" i="6"/>
  <c r="AB19" i="6" s="1"/>
  <c r="AB23" i="6" s="1"/>
  <c r="AB27" i="6" s="1"/>
  <c r="AB98" i="5"/>
  <c r="AA108" i="5"/>
  <c r="AA116" i="5" s="1"/>
  <c r="AA117" i="5" s="1"/>
  <c r="AA119" i="5" s="1"/>
  <c r="AA121" i="5" s="1"/>
  <c r="AA122" i="5" s="1"/>
  <c r="AA127" i="5" s="1"/>
  <c r="AA129" i="5" s="1"/>
  <c r="AF36" i="3" s="1"/>
  <c r="AA100" i="38"/>
  <c r="AA105" i="38" s="1"/>
  <c r="AA109" i="38" s="1"/>
  <c r="AA113" i="38" s="1"/>
  <c r="Z22" i="5"/>
  <c r="Z30" i="5" s="1"/>
  <c r="Z31" i="5" s="1"/>
  <c r="Z33" i="5" s="1"/>
  <c r="Z35" i="5" s="1"/>
  <c r="Z36" i="5" s="1"/>
  <c r="Z41" i="5" s="1"/>
  <c r="Z43" i="5" s="1"/>
  <c r="AE35" i="3" s="1"/>
  <c r="AA12" i="5"/>
  <c r="AB22" i="20"/>
  <c r="AB30" i="20" s="1"/>
  <c r="AB31" i="20" s="1"/>
  <c r="AB33" i="20" s="1"/>
  <c r="AB35" i="20" s="1"/>
  <c r="AB36" i="20" s="1"/>
  <c r="AB41" i="20" s="1"/>
  <c r="AB43" i="20" s="1"/>
  <c r="AG55" i="3" s="1"/>
  <c r="AG59" i="3" s="1"/>
  <c r="AC12" i="20"/>
  <c r="AC141" i="5"/>
  <c r="AB151" i="5"/>
  <c r="AB159" i="5" s="1"/>
  <c r="AB160" i="5" s="1"/>
  <c r="AB162" i="5" s="1"/>
  <c r="AB164" i="5" s="1"/>
  <c r="AB165" i="5" s="1"/>
  <c r="AB170" i="5" s="1"/>
  <c r="AB172" i="5" s="1"/>
  <c r="AA65" i="38"/>
  <c r="AA73" i="38" s="1"/>
  <c r="AA74" i="38" s="1"/>
  <c r="AA76" i="38" s="1"/>
  <c r="AA78" i="38" s="1"/>
  <c r="AA79" i="38" s="1"/>
  <c r="AA84" i="38" s="1"/>
  <c r="AA86" i="38" s="1"/>
  <c r="AB55" i="38"/>
  <c r="AC31" i="2" l="1"/>
  <c r="AC33" i="2" s="1"/>
  <c r="AC35" i="2" s="1"/>
  <c r="AC36" i="2" s="1"/>
  <c r="AC41" i="2" s="1"/>
  <c r="AC43" i="2" s="1"/>
  <c r="AH15" i="3" s="1"/>
  <c r="AH19" i="3" s="1"/>
  <c r="W11" i="10" s="1"/>
  <c r="W11" i="41" s="1"/>
  <c r="AB150" i="38"/>
  <c r="AB151" i="38" s="1"/>
  <c r="AB159" i="38" s="1"/>
  <c r="AB160" i="38" s="1"/>
  <c r="AB162" i="38" s="1"/>
  <c r="AB164" i="38" s="1"/>
  <c r="AB165" i="38" s="1"/>
  <c r="AB170" i="38" s="1"/>
  <c r="AB172" i="38" s="1"/>
  <c r="AF26" i="3"/>
  <c r="AF30" i="3" s="1"/>
  <c r="AF5" i="3"/>
  <c r="AF9" i="3" s="1"/>
  <c r="AB12" i="4"/>
  <c r="AB14" i="4" s="1"/>
  <c r="AB19" i="4" s="1"/>
  <c r="AB23" i="4" s="1"/>
  <c r="AB27" i="4" s="1"/>
  <c r="AB57" i="38"/>
  <c r="AB62" i="38" s="1"/>
  <c r="AB66" i="38" s="1"/>
  <c r="AB70" i="38" s="1"/>
  <c r="AB21" i="6"/>
  <c r="AB143" i="4"/>
  <c r="AB148" i="4" s="1"/>
  <c r="AB152" i="4" s="1"/>
  <c r="AB156" i="4" s="1"/>
  <c r="AC14" i="20"/>
  <c r="AC19" i="20" s="1"/>
  <c r="AC23" i="20" s="1"/>
  <c r="AC27" i="20" s="1"/>
  <c r="AC143" i="20"/>
  <c r="AC148" i="20" s="1"/>
  <c r="AC152" i="20" s="1"/>
  <c r="AC156" i="20" s="1"/>
  <c r="AA57" i="6"/>
  <c r="AA62" i="6" s="1"/>
  <c r="AA66" i="6" s="1"/>
  <c r="AA70" i="6" s="1"/>
  <c r="AB14" i="38"/>
  <c r="AB19" i="38" s="1"/>
  <c r="AB23" i="38" s="1"/>
  <c r="AB27" i="38" s="1"/>
  <c r="AB107" i="4"/>
  <c r="AB100" i="20"/>
  <c r="AB105" i="20" s="1"/>
  <c r="AB109" i="20" s="1"/>
  <c r="AB113" i="20" s="1"/>
  <c r="AB151" i="2"/>
  <c r="AB159" i="2" s="1"/>
  <c r="AB160" i="2" s="1"/>
  <c r="AB162" i="2" s="1"/>
  <c r="AB164" i="2" s="1"/>
  <c r="AB165" i="2" s="1"/>
  <c r="AB170" i="2" s="1"/>
  <c r="AB172" i="2" s="1"/>
  <c r="AG16" i="3" s="1"/>
  <c r="AC141" i="2"/>
  <c r="AF57" i="3"/>
  <c r="AF61" i="3" s="1"/>
  <c r="AF60" i="3"/>
  <c r="AB108" i="6"/>
  <c r="AB116" i="6" s="1"/>
  <c r="AB117" i="6" s="1"/>
  <c r="AB119" i="6" s="1"/>
  <c r="AB121" i="6" s="1"/>
  <c r="AB122" i="6" s="1"/>
  <c r="AB127" i="6" s="1"/>
  <c r="AB129" i="6" s="1"/>
  <c r="AC98" i="6"/>
  <c r="AA14" i="5"/>
  <c r="AA19" i="5" s="1"/>
  <c r="AA23" i="5" s="1"/>
  <c r="AA27" i="5" s="1"/>
  <c r="AB65" i="5"/>
  <c r="AB73" i="5" s="1"/>
  <c r="AB74" i="5" s="1"/>
  <c r="AB76" i="5" s="1"/>
  <c r="AB78" i="5" s="1"/>
  <c r="AB79" i="5" s="1"/>
  <c r="AB84" i="5" s="1"/>
  <c r="AB86" i="5" s="1"/>
  <c r="AC55" i="5"/>
  <c r="AF40" i="3"/>
  <c r="AC64" i="20"/>
  <c r="AC65" i="20" s="1"/>
  <c r="AC73" i="20" s="1"/>
  <c r="AC74" i="20" s="1"/>
  <c r="AC76" i="20" s="1"/>
  <c r="AC78" i="20" s="1"/>
  <c r="AC79" i="20" s="1"/>
  <c r="AC84" i="20" s="1"/>
  <c r="AC86" i="20" s="1"/>
  <c r="AE47" i="3"/>
  <c r="AE51" i="3" s="1"/>
  <c r="AE39" i="3"/>
  <c r="AE37" i="3"/>
  <c r="AE41" i="3" s="1"/>
  <c r="AC143" i="5"/>
  <c r="AC148" i="5" s="1"/>
  <c r="AC152" i="5" s="1"/>
  <c r="AC156" i="5" s="1"/>
  <c r="AA107" i="38"/>
  <c r="AB100" i="5"/>
  <c r="AB105" i="5" s="1"/>
  <c r="AB109" i="5" s="1"/>
  <c r="AB113" i="5" s="1"/>
  <c r="AA150" i="6"/>
  <c r="AB65" i="4"/>
  <c r="AB73" i="4" s="1"/>
  <c r="AB74" i="4" s="1"/>
  <c r="AB76" i="4" s="1"/>
  <c r="AB78" i="4" s="1"/>
  <c r="AB79" i="4" s="1"/>
  <c r="AB84" i="4" s="1"/>
  <c r="AB86" i="4" s="1"/>
  <c r="AC55" i="4"/>
  <c r="AC141" i="38" l="1"/>
  <c r="AF27" i="3"/>
  <c r="AF31" i="3" s="1"/>
  <c r="AC150" i="20"/>
  <c r="AC151" i="20" s="1"/>
  <c r="AC159" i="20" s="1"/>
  <c r="AC160" i="20" s="1"/>
  <c r="AC162" i="20" s="1"/>
  <c r="AC164" i="20" s="1"/>
  <c r="AC165" i="20" s="1"/>
  <c r="AC170" i="20" s="1"/>
  <c r="AC172" i="20" s="1"/>
  <c r="AB107" i="5"/>
  <c r="AB21" i="4"/>
  <c r="AC12" i="4" s="1"/>
  <c r="AA21" i="5"/>
  <c r="AB12" i="5" s="1"/>
  <c r="AB64" i="38"/>
  <c r="AC55" i="38" s="1"/>
  <c r="AB150" i="4"/>
  <c r="AB151" i="4" s="1"/>
  <c r="AB159" i="4" s="1"/>
  <c r="AB160" i="4" s="1"/>
  <c r="AB162" i="4" s="1"/>
  <c r="AB164" i="4" s="1"/>
  <c r="AB165" i="4" s="1"/>
  <c r="AB170" i="4" s="1"/>
  <c r="AB172" i="4" s="1"/>
  <c r="AG20" i="3"/>
  <c r="AG17" i="3"/>
  <c r="AG21" i="3" s="1"/>
  <c r="AA64" i="6"/>
  <c r="AC100" i="6"/>
  <c r="AC105" i="6" s="1"/>
  <c r="AC109" i="6" s="1"/>
  <c r="AC113" i="6" s="1"/>
  <c r="AB107" i="20"/>
  <c r="AB108" i="5"/>
  <c r="AB116" i="5" s="1"/>
  <c r="AB117" i="5" s="1"/>
  <c r="AB119" i="5" s="1"/>
  <c r="AB121" i="5" s="1"/>
  <c r="AB122" i="5" s="1"/>
  <c r="AB127" i="5" s="1"/>
  <c r="AB129" i="5" s="1"/>
  <c r="AG36" i="3" s="1"/>
  <c r="AC98" i="5"/>
  <c r="AC98" i="4"/>
  <c r="AB108" i="4"/>
  <c r="AB116" i="4" s="1"/>
  <c r="AB117" i="4" s="1"/>
  <c r="AB119" i="4" s="1"/>
  <c r="AB121" i="4" s="1"/>
  <c r="AB122" i="4" s="1"/>
  <c r="AB127" i="4" s="1"/>
  <c r="AB129" i="4" s="1"/>
  <c r="AC12" i="6"/>
  <c r="AB22" i="6"/>
  <c r="AB30" i="6" s="1"/>
  <c r="AB31" i="6" s="1"/>
  <c r="AB33" i="6" s="1"/>
  <c r="AB35" i="6" s="1"/>
  <c r="AB36" i="6" s="1"/>
  <c r="AB41" i="6" s="1"/>
  <c r="AB43" i="6" s="1"/>
  <c r="AB21" i="38"/>
  <c r="AC21" i="20"/>
  <c r="AC22" i="20" s="1"/>
  <c r="AC30" i="20" s="1"/>
  <c r="AC31" i="20" s="1"/>
  <c r="AC33" i="20" s="1"/>
  <c r="AC35" i="20" s="1"/>
  <c r="AC36" i="20" s="1"/>
  <c r="AC41" i="20" s="1"/>
  <c r="AC43" i="20" s="1"/>
  <c r="AH55" i="3" s="1"/>
  <c r="AH59" i="3" s="1"/>
  <c r="W15" i="10" s="1"/>
  <c r="W15" i="41" s="1"/>
  <c r="AA151" i="6"/>
  <c r="AA159" i="6" s="1"/>
  <c r="AA160" i="6" s="1"/>
  <c r="AA162" i="6" s="1"/>
  <c r="AA164" i="6" s="1"/>
  <c r="AA165" i="6" s="1"/>
  <c r="AA170" i="6" s="1"/>
  <c r="AA172" i="6" s="1"/>
  <c r="AF46" i="3" s="1"/>
  <c r="AB141" i="6"/>
  <c r="AA108" i="38"/>
  <c r="AA116" i="38" s="1"/>
  <c r="AA117" i="38" s="1"/>
  <c r="AA119" i="38" s="1"/>
  <c r="AA121" i="38" s="1"/>
  <c r="AA122" i="38" s="1"/>
  <c r="AA127" i="38" s="1"/>
  <c r="AA129" i="38" s="1"/>
  <c r="AF6" i="3" s="1"/>
  <c r="AA97" i="38"/>
  <c r="AB98" i="38"/>
  <c r="AC57" i="4"/>
  <c r="AC62" i="4" s="1"/>
  <c r="AC66" i="4" s="1"/>
  <c r="AC70" i="4" s="1"/>
  <c r="AC150" i="5"/>
  <c r="AC151" i="5" s="1"/>
  <c r="AC159" i="5" s="1"/>
  <c r="AC160" i="5" s="1"/>
  <c r="AC162" i="5" s="1"/>
  <c r="AC164" i="5" s="1"/>
  <c r="AC165" i="5" s="1"/>
  <c r="AC170" i="5" s="1"/>
  <c r="AC172" i="5" s="1"/>
  <c r="AC57" i="5"/>
  <c r="AC62" i="5" s="1"/>
  <c r="AC66" i="5" s="1"/>
  <c r="AC70" i="5" s="1"/>
  <c r="AC143" i="38"/>
  <c r="AC148" i="38" s="1"/>
  <c r="AC152" i="38" s="1"/>
  <c r="AC156" i="38" s="1"/>
  <c r="AC143" i="2"/>
  <c r="AC148" i="2" s="1"/>
  <c r="AC152" i="2" s="1"/>
  <c r="AC156" i="2" s="1"/>
  <c r="AB22" i="4" l="1"/>
  <c r="AB30" i="4" s="1"/>
  <c r="AB31" i="4" s="1"/>
  <c r="AB33" i="4" s="1"/>
  <c r="AB35" i="4" s="1"/>
  <c r="AB36" i="4" s="1"/>
  <c r="AB41" i="4" s="1"/>
  <c r="AB43" i="4" s="1"/>
  <c r="AG25" i="3" s="1"/>
  <c r="AG29" i="3" s="1"/>
  <c r="AA22" i="5"/>
  <c r="AA30" i="5" s="1"/>
  <c r="AA31" i="5" s="1"/>
  <c r="AA33" i="5" s="1"/>
  <c r="AA35" i="5" s="1"/>
  <c r="AA36" i="5" s="1"/>
  <c r="AA41" i="5" s="1"/>
  <c r="AA43" i="5" s="1"/>
  <c r="AF35" i="3" s="1"/>
  <c r="AF39" i="3" s="1"/>
  <c r="AB65" i="38"/>
  <c r="AB73" i="38" s="1"/>
  <c r="AB74" i="38" s="1"/>
  <c r="AB76" i="38" s="1"/>
  <c r="AB78" i="38" s="1"/>
  <c r="AB79" i="38" s="1"/>
  <c r="AB84" i="38" s="1"/>
  <c r="AB86" i="38" s="1"/>
  <c r="AC141" i="4"/>
  <c r="AC143" i="4" s="1"/>
  <c r="AC148" i="4" s="1"/>
  <c r="AC152" i="4" s="1"/>
  <c r="AC156" i="4" s="1"/>
  <c r="AC107" i="6"/>
  <c r="AC108" i="6" s="1"/>
  <c r="AC116" i="6" s="1"/>
  <c r="AC117" i="6" s="1"/>
  <c r="AC119" i="6" s="1"/>
  <c r="AC121" i="6" s="1"/>
  <c r="AC122" i="6" s="1"/>
  <c r="AC127" i="6" s="1"/>
  <c r="AC129" i="6" s="1"/>
  <c r="AC100" i="4"/>
  <c r="AC105" i="4" s="1"/>
  <c r="AC109" i="4" s="1"/>
  <c r="AC113" i="4" s="1"/>
  <c r="AC98" i="20"/>
  <c r="AB108" i="20"/>
  <c r="AB116" i="20" s="1"/>
  <c r="AB117" i="20" s="1"/>
  <c r="AB119" i="20" s="1"/>
  <c r="AB121" i="20" s="1"/>
  <c r="AB122" i="20" s="1"/>
  <c r="AB127" i="20" s="1"/>
  <c r="AB129" i="20" s="1"/>
  <c r="AG56" i="3" s="1"/>
  <c r="AC64" i="4"/>
  <c r="AC65" i="4" s="1"/>
  <c r="AC73" i="4" s="1"/>
  <c r="AC74" i="4" s="1"/>
  <c r="AC76" i="4" s="1"/>
  <c r="AC78" i="4" s="1"/>
  <c r="AC79" i="4" s="1"/>
  <c r="AC84" i="4" s="1"/>
  <c r="AC86" i="4" s="1"/>
  <c r="AC14" i="4"/>
  <c r="AC19" i="4" s="1"/>
  <c r="AC23" i="4" s="1"/>
  <c r="AC27" i="4" s="1"/>
  <c r="AC100" i="5"/>
  <c r="AC105" i="5" s="1"/>
  <c r="AC109" i="5" s="1"/>
  <c r="AC113" i="5" s="1"/>
  <c r="AG40" i="3"/>
  <c r="AB100" i="38"/>
  <c r="AB105" i="38" s="1"/>
  <c r="AB109" i="38" s="1"/>
  <c r="AB113" i="38" s="1"/>
  <c r="AC12" i="38"/>
  <c r="AB22" i="38"/>
  <c r="AB30" i="38" s="1"/>
  <c r="AB31" i="38" s="1"/>
  <c r="AB33" i="38" s="1"/>
  <c r="AB35" i="38" s="1"/>
  <c r="AB36" i="38" s="1"/>
  <c r="AB41" i="38" s="1"/>
  <c r="AB43" i="38" s="1"/>
  <c r="AF37" i="3"/>
  <c r="AF41" i="3" s="1"/>
  <c r="AB14" i="5"/>
  <c r="AB19" i="5" s="1"/>
  <c r="AB23" i="5" s="1"/>
  <c r="AB27" i="5" s="1"/>
  <c r="AC150" i="2"/>
  <c r="AC151" i="2" s="1"/>
  <c r="AC159" i="2" s="1"/>
  <c r="AC160" i="2" s="1"/>
  <c r="AC162" i="2" s="1"/>
  <c r="AC164" i="2" s="1"/>
  <c r="AC165" i="2" s="1"/>
  <c r="AC170" i="2" s="1"/>
  <c r="AC172" i="2" s="1"/>
  <c r="AH16" i="3" s="1"/>
  <c r="AF7" i="3"/>
  <c r="AF11" i="3" s="1"/>
  <c r="AF10" i="3"/>
  <c r="AB55" i="6"/>
  <c r="AA65" i="6"/>
  <c r="AA73" i="6" s="1"/>
  <c r="AA74" i="6" s="1"/>
  <c r="AA76" i="6" s="1"/>
  <c r="AA78" i="6" s="1"/>
  <c r="AA79" i="6" s="1"/>
  <c r="AA84" i="6" s="1"/>
  <c r="AA86" i="6" s="1"/>
  <c r="AF45" i="3" s="1"/>
  <c r="AF49" i="3" s="1"/>
  <c r="AC57" i="38"/>
  <c r="AC62" i="38" s="1"/>
  <c r="AC66" i="38" s="1"/>
  <c r="AC70" i="38" s="1"/>
  <c r="AC150" i="38"/>
  <c r="AC151" i="38" s="1"/>
  <c r="AC159" i="38" s="1"/>
  <c r="AC161" i="38" s="1"/>
  <c r="AC64" i="5"/>
  <c r="AC65" i="5" s="1"/>
  <c r="AC73" i="5" s="1"/>
  <c r="AC74" i="5" s="1"/>
  <c r="AC76" i="5" s="1"/>
  <c r="AC78" i="5" s="1"/>
  <c r="AC79" i="5" s="1"/>
  <c r="AC84" i="5" s="1"/>
  <c r="AC86" i="5" s="1"/>
  <c r="AB143" i="6"/>
  <c r="AB148" i="6" s="1"/>
  <c r="AB152" i="6" s="1"/>
  <c r="AB156" i="6" s="1"/>
  <c r="AC14" i="6"/>
  <c r="AC19" i="6" s="1"/>
  <c r="AC23" i="6" s="1"/>
  <c r="AC27" i="6" s="1"/>
  <c r="AF50" i="3"/>
  <c r="AG26" i="3"/>
  <c r="AC107" i="4" l="1"/>
  <c r="AC108" i="4" s="1"/>
  <c r="AC116" i="4" s="1"/>
  <c r="AC117" i="4" s="1"/>
  <c r="AC119" i="4" s="1"/>
  <c r="AC121" i="4" s="1"/>
  <c r="AC122" i="4" s="1"/>
  <c r="AC127" i="4" s="1"/>
  <c r="AC129" i="4" s="1"/>
  <c r="AG5" i="3"/>
  <c r="AG9" i="3" s="1"/>
  <c r="AB150" i="6"/>
  <c r="AC141" i="6" s="1"/>
  <c r="AF47" i="3"/>
  <c r="AF51" i="3" s="1"/>
  <c r="AC160" i="38"/>
  <c r="AC162" i="38" s="1"/>
  <c r="AC164" i="38" s="1"/>
  <c r="AC165" i="38" s="1"/>
  <c r="AC170" i="38" s="1"/>
  <c r="AC172" i="38" s="1"/>
  <c r="AB107" i="38"/>
  <c r="AB108" i="38" s="1"/>
  <c r="AB116" i="38" s="1"/>
  <c r="AB117" i="38" s="1"/>
  <c r="AB119" i="38" s="1"/>
  <c r="AB121" i="38" s="1"/>
  <c r="AB122" i="38" s="1"/>
  <c r="AB127" i="38" s="1"/>
  <c r="AB129" i="38" s="1"/>
  <c r="AG6" i="3" s="1"/>
  <c r="AC21" i="6"/>
  <c r="AC22" i="6" s="1"/>
  <c r="AC30" i="6" s="1"/>
  <c r="AC31" i="6" s="1"/>
  <c r="AC33" i="6" s="1"/>
  <c r="AC35" i="6" s="1"/>
  <c r="AC36" i="6" s="1"/>
  <c r="AC41" i="6" s="1"/>
  <c r="AC43" i="6" s="1"/>
  <c r="AB57" i="6"/>
  <c r="AB62" i="6" s="1"/>
  <c r="AB66" i="6" s="1"/>
  <c r="AB70" i="6" s="1"/>
  <c r="AC14" i="38"/>
  <c r="AC19" i="38" s="1"/>
  <c r="AC23" i="38" s="1"/>
  <c r="AC27" i="38" s="1"/>
  <c r="AG27" i="3"/>
  <c r="AG31" i="3" s="1"/>
  <c r="AG30" i="3"/>
  <c r="AH20" i="3"/>
  <c r="W23" i="10" s="1"/>
  <c r="W23" i="41" s="1"/>
  <c r="AH17" i="3"/>
  <c r="AH21" i="3" s="1"/>
  <c r="W35" i="10" s="1"/>
  <c r="W35" i="41" s="1"/>
  <c r="AG60" i="3"/>
  <c r="AG57" i="3"/>
  <c r="AG61" i="3" s="1"/>
  <c r="AC150" i="4"/>
  <c r="AC151" i="4" s="1"/>
  <c r="AC159" i="4" s="1"/>
  <c r="AC160" i="4" s="1"/>
  <c r="AC162" i="4" s="1"/>
  <c r="AC164" i="4" s="1"/>
  <c r="AC165" i="4" s="1"/>
  <c r="AC170" i="4" s="1"/>
  <c r="AC172" i="4" s="1"/>
  <c r="AH26" i="3" s="1"/>
  <c r="AC64" i="38"/>
  <c r="AC65" i="38" s="1"/>
  <c r="AC73" i="38" s="1"/>
  <c r="AC74" i="38" s="1"/>
  <c r="AC76" i="38" s="1"/>
  <c r="AC78" i="38" s="1"/>
  <c r="AC79" i="38" s="1"/>
  <c r="AC84" i="38" s="1"/>
  <c r="AC86" i="38" s="1"/>
  <c r="AB21" i="5"/>
  <c r="AC107" i="5"/>
  <c r="AC108" i="5" s="1"/>
  <c r="AC116" i="5" s="1"/>
  <c r="AC117" i="5" s="1"/>
  <c r="AC119" i="5" s="1"/>
  <c r="AC121" i="5" s="1"/>
  <c r="AC122" i="5" s="1"/>
  <c r="AC127" i="5" s="1"/>
  <c r="AC129" i="5" s="1"/>
  <c r="AH36" i="3" s="1"/>
  <c r="AC100" i="20"/>
  <c r="AC105" i="20" s="1"/>
  <c r="AC109" i="20" s="1"/>
  <c r="AC113" i="20" s="1"/>
  <c r="AC21" i="4"/>
  <c r="AC22" i="4" s="1"/>
  <c r="AC30" i="4" s="1"/>
  <c r="AC31" i="4" s="1"/>
  <c r="AC33" i="4" s="1"/>
  <c r="AC35" i="4" s="1"/>
  <c r="AC36" i="4" s="1"/>
  <c r="AC41" i="4" s="1"/>
  <c r="AC43" i="4" s="1"/>
  <c r="AH25" i="3" s="1"/>
  <c r="AH29" i="3" s="1"/>
  <c r="W12" i="10" s="1"/>
  <c r="W12" i="41" s="1"/>
  <c r="AC21" i="38" l="1"/>
  <c r="AC22" i="38" s="1"/>
  <c r="AC30" i="38" s="1"/>
  <c r="AC31" i="38" s="1"/>
  <c r="AC33" i="38" s="1"/>
  <c r="AC35" i="38" s="1"/>
  <c r="AC36" i="38" s="1"/>
  <c r="AC41" i="38" s="1"/>
  <c r="AC43" i="38" s="1"/>
  <c r="AH5" i="3" s="1"/>
  <c r="AH9" i="3" s="1"/>
  <c r="W10" i="10" s="1"/>
  <c r="W10" i="41" s="1"/>
  <c r="AB151" i="6"/>
  <c r="AB159" i="6" s="1"/>
  <c r="AB160" i="6" s="1"/>
  <c r="AB162" i="6" s="1"/>
  <c r="AB164" i="6" s="1"/>
  <c r="AB165" i="6" s="1"/>
  <c r="AB170" i="6" s="1"/>
  <c r="AB172" i="6" s="1"/>
  <c r="AG46" i="3" s="1"/>
  <c r="AG50" i="3" s="1"/>
  <c r="AB64" i="6"/>
  <c r="AC55" i="6" s="1"/>
  <c r="AB97" i="38"/>
  <c r="AC98" i="38"/>
  <c r="AC100" i="38" s="1"/>
  <c r="AC105" i="38" s="1"/>
  <c r="AC109" i="38" s="1"/>
  <c r="AC113" i="38" s="1"/>
  <c r="AB22" i="5"/>
  <c r="AB30" i="5" s="1"/>
  <c r="AB31" i="5" s="1"/>
  <c r="AB33" i="5" s="1"/>
  <c r="AB35" i="5" s="1"/>
  <c r="AB36" i="5" s="1"/>
  <c r="AB41" i="5" s="1"/>
  <c r="AB43" i="5" s="1"/>
  <c r="AG35" i="3" s="1"/>
  <c r="AC12" i="5"/>
  <c r="AC143" i="6"/>
  <c r="AC148" i="6" s="1"/>
  <c r="AC152" i="6" s="1"/>
  <c r="AC156" i="6" s="1"/>
  <c r="AH30" i="3"/>
  <c r="W24" i="10" s="1"/>
  <c r="W24" i="41" s="1"/>
  <c r="AH27" i="3"/>
  <c r="AH31" i="3" s="1"/>
  <c r="W36" i="10" s="1"/>
  <c r="W36" i="41" s="1"/>
  <c r="AC107" i="20"/>
  <c r="AC108" i="20" s="1"/>
  <c r="AC116" i="20" s="1"/>
  <c r="AC117" i="20" s="1"/>
  <c r="AC119" i="20" s="1"/>
  <c r="AC121" i="20" s="1"/>
  <c r="AC122" i="20" s="1"/>
  <c r="AC127" i="20" s="1"/>
  <c r="AC129" i="20" s="1"/>
  <c r="AH56" i="3" s="1"/>
  <c r="AH40" i="3"/>
  <c r="W25" i="10" s="1"/>
  <c r="W25" i="41" s="1"/>
  <c r="AG10" i="3"/>
  <c r="AG7" i="3"/>
  <c r="AG11" i="3" s="1"/>
  <c r="AB65" i="6" l="1"/>
  <c r="AB73" i="6" s="1"/>
  <c r="AB74" i="6" s="1"/>
  <c r="AB76" i="6" s="1"/>
  <c r="AB78" i="6" s="1"/>
  <c r="AB79" i="6" s="1"/>
  <c r="AB84" i="6" s="1"/>
  <c r="AB86" i="6" s="1"/>
  <c r="AG45" i="3" s="1"/>
  <c r="AG49" i="3" s="1"/>
  <c r="AC150" i="6"/>
  <c r="AC151" i="6" s="1"/>
  <c r="AC159" i="6" s="1"/>
  <c r="AC160" i="6" s="1"/>
  <c r="AC162" i="6" s="1"/>
  <c r="AC164" i="6" s="1"/>
  <c r="AC165" i="6" s="1"/>
  <c r="AC170" i="6" s="1"/>
  <c r="AC172" i="6" s="1"/>
  <c r="AH46" i="3" s="1"/>
  <c r="AH50" i="3" s="1"/>
  <c r="W26" i="10" s="1"/>
  <c r="W26" i="41" s="1"/>
  <c r="AC57" i="6"/>
  <c r="AC62" i="6" s="1"/>
  <c r="AC66" i="6" s="1"/>
  <c r="AC70" i="6" s="1"/>
  <c r="AC107" i="38"/>
  <c r="AH60" i="3"/>
  <c r="W27" i="10" s="1"/>
  <c r="W27" i="41" s="1"/>
  <c r="AH57" i="3"/>
  <c r="AH61" i="3" s="1"/>
  <c r="W39" i="10" s="1"/>
  <c r="W39" i="41" s="1"/>
  <c r="AC14" i="5"/>
  <c r="AC19" i="5" s="1"/>
  <c r="AC23" i="5" s="1"/>
  <c r="AC27" i="5" s="1"/>
  <c r="AG39" i="3"/>
  <c r="AG37" i="3"/>
  <c r="AG41" i="3" s="1"/>
  <c r="AG47" i="3" l="1"/>
  <c r="AG51" i="3" s="1"/>
  <c r="AC21" i="5"/>
  <c r="AC22" i="5" s="1"/>
  <c r="AC30" i="5" s="1"/>
  <c r="AC31" i="5" s="1"/>
  <c r="AC33" i="5" s="1"/>
  <c r="AC35" i="5" s="1"/>
  <c r="AC36" i="5" s="1"/>
  <c r="AC41" i="5" s="1"/>
  <c r="AC43" i="5" s="1"/>
  <c r="AH35" i="3" s="1"/>
  <c r="AH37" i="3" s="1"/>
  <c r="AH41" i="3" s="1"/>
  <c r="W37" i="10" s="1"/>
  <c r="W37" i="41" s="1"/>
  <c r="AC108" i="38"/>
  <c r="AC116" i="38" s="1"/>
  <c r="AC117" i="38" s="1"/>
  <c r="AC119" i="38" s="1"/>
  <c r="AC121" i="38" s="1"/>
  <c r="AC122" i="38" s="1"/>
  <c r="AC127" i="38" s="1"/>
  <c r="AC129" i="38" s="1"/>
  <c r="AH6" i="3" s="1"/>
  <c r="AC97" i="38"/>
  <c r="AC64" i="6"/>
  <c r="AC65" i="6" s="1"/>
  <c r="AC73" i="6" s="1"/>
  <c r="AC74" i="6" s="1"/>
  <c r="AC76" i="6" s="1"/>
  <c r="AC78" i="6" s="1"/>
  <c r="AC79" i="6" s="1"/>
  <c r="AC84" i="6" s="1"/>
  <c r="AC86" i="6" s="1"/>
  <c r="AH45" i="3" s="1"/>
  <c r="AH39" i="3" l="1"/>
  <c r="W13" i="10" s="1"/>
  <c r="W13" i="41" s="1"/>
  <c r="AH49" i="3"/>
  <c r="W14" i="10" s="1"/>
  <c r="W14" i="41" s="1"/>
  <c r="AH47" i="3"/>
  <c r="AH51" i="3" s="1"/>
  <c r="W38" i="10" s="1"/>
  <c r="W38" i="41" s="1"/>
  <c r="AH10" i="3"/>
  <c r="W22" i="10" s="1"/>
  <c r="W22" i="41" s="1"/>
  <c r="AH7" i="3"/>
  <c r="AH11" i="3" s="1"/>
  <c r="W34" i="10" s="1"/>
  <c r="W34" i="41" s="1"/>
</calcChain>
</file>

<file path=xl/sharedStrings.xml><?xml version="1.0" encoding="utf-8"?>
<sst xmlns="http://schemas.openxmlformats.org/spreadsheetml/2006/main" count="5706" uniqueCount="268">
  <si>
    <t>Overview</t>
  </si>
  <si>
    <t>This model is designed to populate LS7 (AMP8 to AMP12) for the PR24 business plan tables. The model produces the notional view of change in the household water, waste and combined bills year on year as a result of the capital and operational enhancement expenditure inputted in the "Scenario Inputs" tab. There are 9 scenarios ("Alternative Pathways") and the core scenario. These are based on the scenarios in LS3A-I and LS4A-I and in the LTDS guidance.</t>
  </si>
  <si>
    <t>Ofwat PR24 LTDS Guidance</t>
  </si>
  <si>
    <t>How to use</t>
  </si>
  <si>
    <t>Populate the "Scenario Inputs" tab as below, then copy the values from the LS7 tab to populate LS7.</t>
  </si>
  <si>
    <t>Inputs</t>
  </si>
  <si>
    <t>The remaining inputs are notional and can be populated using the Final Methodology (or more easily found in the Ofwat Inputs section of the PR24 Financial Model).</t>
  </si>
  <si>
    <t>Final Methodology</t>
  </si>
  <si>
    <t>Notes</t>
  </si>
  <si>
    <t>All "real" values are FYA 22-23 prices.</t>
  </si>
  <si>
    <t>Tax: To apply an approximation of tax to the revenue calculation, set the switch in the Scenario Inputs tab to 1. This approximation is based on the guidance linked to the right. It should be set to 0 if no notional corporation tax is expected to be paid.</t>
  </si>
  <si>
    <t>Unit</t>
  </si>
  <si>
    <t>Price Base</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</si>
  <si>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</si>
  <si>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</si>
  <si>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</si>
  <si>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</si>
  <si>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</si>
  <si>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</si>
  <si>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</si>
  <si>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</si>
  <si>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</si>
  <si>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</si>
  <si>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</si>
  <si>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</si>
  <si>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</si>
  <si>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</si>
  <si>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</si>
  <si>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</si>
  <si>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</si>
  <si>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</si>
  <si>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</si>
  <si>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</si>
  <si>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</si>
  <si>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</si>
  <si>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</si>
  <si>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</si>
  <si>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</si>
  <si>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</si>
  <si>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</si>
  <si>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</si>
  <si>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</si>
  <si>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</si>
  <si>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CPIH</t>
  </si>
  <si>
    <t>Index</t>
  </si>
  <si>
    <t>FYA</t>
  </si>
  <si>
    <t>%</t>
  </si>
  <si>
    <t>Enhancements Scenarios:</t>
  </si>
  <si>
    <t>Core Pathway</t>
  </si>
  <si>
    <t>Enhancement capex - WR</t>
  </si>
  <si>
    <t>£'m</t>
  </si>
  <si>
    <t>Real</t>
  </si>
  <si>
    <t>Enhancement capex - Water Network+</t>
  </si>
  <si>
    <t>Enhancement capex - Wastewater Network+</t>
  </si>
  <si>
    <t>Enhancement capex - Bioresources</t>
  </si>
  <si>
    <t>Enhancement opex - WR</t>
  </si>
  <si>
    <t>Enhancement opex - Water Network+</t>
  </si>
  <si>
    <t>Enhancement opex - Wastewater Network+</t>
  </si>
  <si>
    <t>Enhancement opex - Bioresources</t>
  </si>
  <si>
    <t>A - Alternative Pathway 1</t>
  </si>
  <si>
    <t>B - Alternative Pathway 2</t>
  </si>
  <si>
    <t>C - Alternative Pathway 3</t>
  </si>
  <si>
    <t>D - Alternative Pathway 4</t>
  </si>
  <si>
    <t>E - Alternative Pathway 5</t>
  </si>
  <si>
    <t>F - Alternative Pathway 6</t>
  </si>
  <si>
    <t>G - Alternative Pathway 7</t>
  </si>
  <si>
    <t>H - Alternative Pathway 8</t>
  </si>
  <si>
    <t>I - Alternative Pathway 9</t>
  </si>
  <si>
    <t>Tax calculation:</t>
  </si>
  <si>
    <t>Tax switch (1= on, 0= off)</t>
  </si>
  <si>
    <t>Return on equity</t>
  </si>
  <si>
    <t>Notional Gearing</t>
  </si>
  <si>
    <t>Statutory Tax rate</t>
  </si>
  <si>
    <t>Retail margin allowance</t>
  </si>
  <si>
    <t>Nbr</t>
  </si>
  <si>
    <t>Revenue allocation between HH and NHH:</t>
  </si>
  <si>
    <t>WR Household</t>
  </si>
  <si>
    <t>Water Network+ Household</t>
  </si>
  <si>
    <t>Wastewater Network+ Household</t>
  </si>
  <si>
    <t>Bioresources Household</t>
  </si>
  <si>
    <t>Customer Numbers:</t>
  </si>
  <si>
    <t>Water HH customer numbers</t>
  </si>
  <si>
    <t>000</t>
  </si>
  <si>
    <t>Wastewater HH customer numbers</t>
  </si>
  <si>
    <t>WATER RESOURCES</t>
  </si>
  <si>
    <t>Enhancement Capital Expenditure</t>
  </si>
  <si>
    <t>£m</t>
  </si>
  <si>
    <t>Nominal</t>
  </si>
  <si>
    <t>Enhancement Operating Expenditure</t>
  </si>
  <si>
    <t>Total Enhancement Expenditure</t>
  </si>
  <si>
    <t>Non-PAYG totex</t>
  </si>
  <si>
    <t>RCV</t>
  </si>
  <si>
    <t>RCV Additions</t>
  </si>
  <si>
    <t>RCV additions Opening - Nominal</t>
  </si>
  <si>
    <t>CPI(H): Fin year average percentage increase</t>
  </si>
  <si>
    <t xml:space="preserve">Indexation of RCV additions b/f </t>
  </si>
  <si>
    <t>Non PAYG totex</t>
  </si>
  <si>
    <t>Allowed Revenue</t>
  </si>
  <si>
    <t>Enhancement Opex</t>
  </si>
  <si>
    <t>Return on regulatory capital value - WR - nominal</t>
  </si>
  <si>
    <t>Wholesale Revenue requirement excl. tax charge</t>
  </si>
  <si>
    <t>Corporation Tax funding</t>
  </si>
  <si>
    <t>Wholesale Revenue requirement incl. tax charge</t>
  </si>
  <si>
    <t>Retail margin factor</t>
  </si>
  <si>
    <t>Revenue requirement</t>
  </si>
  <si>
    <t>Average change to customer bill - WR</t>
  </si>
  <si>
    <t>Household</t>
  </si>
  <si>
    <t>% wholesale revenue allocated to household customers</t>
  </si>
  <si>
    <t>Household revenue</t>
  </si>
  <si>
    <t>Household customer numbers</t>
  </si>
  <si>
    <t>Allowed Revenue per Customer</t>
  </si>
  <si>
    <t>£/Customer</t>
  </si>
  <si>
    <t>WATER NETWORK+</t>
  </si>
  <si>
    <t>Return on regulatory capital value - Water Network+ - nominal</t>
  </si>
  <si>
    <t>Average change to customer bill - Water Network+</t>
  </si>
  <si>
    <t>£/customer</t>
  </si>
  <si>
    <t>WASTEWATER NETWORK+</t>
  </si>
  <si>
    <t>Return on regulatory capital value - Wastewater Network+ - nominal</t>
  </si>
  <si>
    <t>Average change to customer bill - Wastewater Network+</t>
  </si>
  <si>
    <t>BIORESOURCES</t>
  </si>
  <si>
    <t>Return on regulatory capital value - Bioresources - nominal</t>
  </si>
  <si>
    <t>Average change to customer bill - Bioresources</t>
  </si>
  <si>
    <t>Average Change to customer bills</t>
  </si>
  <si>
    <t>Change in bill - Cumulative from 2025</t>
  </si>
  <si>
    <t>Household water bill change - Cumulative</t>
  </si>
  <si>
    <t>£</t>
  </si>
  <si>
    <t>Household wastewater bill change - Cumulative</t>
  </si>
  <si>
    <t>Total HH bill change - Cumulative from 2025</t>
  </si>
  <si>
    <t>Change in bill - year on year</t>
  </si>
  <si>
    <t>Household water bill change</t>
  </si>
  <si>
    <t>Household wastewater bill change</t>
  </si>
  <si>
    <t>Total HH bill change</t>
  </si>
  <si>
    <t>Household water bill change - Cumulative from 2025</t>
  </si>
  <si>
    <t>Household wastewater bill change - Cumulative from 2025</t>
  </si>
  <si>
    <t>LS7 - Average total water, wastewater and combined bills under core and alternative pathways</t>
  </si>
  <si>
    <t>Charlotte Beale</t>
  </si>
  <si>
    <t>Line description</t>
  </si>
  <si>
    <t>Units</t>
  </si>
  <si>
    <t>DPs</t>
  </si>
  <si>
    <t>Price base 2022-23 FYA (CPIH deflated)</t>
  </si>
  <si>
    <t>PR24 BP reference</t>
  </si>
  <si>
    <t>Total actual and forecast bill per year</t>
  </si>
  <si>
    <t>Change in average bills per year</t>
  </si>
  <si>
    <t>Average change in average bills per year over period</t>
  </si>
  <si>
    <t>2021-22</t>
  </si>
  <si>
    <t>2022-23</t>
  </si>
  <si>
    <t>2023-24</t>
  </si>
  <si>
    <t>2024-25</t>
  </si>
  <si>
    <t>2025-26</t>
  </si>
  <si>
    <t>2026-27</t>
  </si>
  <si>
    <t>2027-28</t>
  </si>
  <si>
    <t>2028-29</t>
  </si>
  <si>
    <t>2029-30</t>
  </si>
  <si>
    <t>2030-31</t>
  </si>
  <si>
    <t>2031-32</t>
  </si>
  <si>
    <t>2032-33</t>
  </si>
  <si>
    <t>2033-34</t>
  </si>
  <si>
    <t>2034-35</t>
  </si>
  <si>
    <t>2035-40</t>
  </si>
  <si>
    <t>2040-45</t>
  </si>
  <si>
    <t>2045-50</t>
  </si>
  <si>
    <t>A</t>
  </si>
  <si>
    <t>Average total bill - water</t>
  </si>
  <si>
    <t>Average water bill - Core pathway</t>
  </si>
  <si>
    <t>LS7.1</t>
  </si>
  <si>
    <t>Average water bill - Alternative pathway 1</t>
  </si>
  <si>
    <t>LS7.2</t>
  </si>
  <si>
    <t>Average water bill - Alternative pathway 2</t>
  </si>
  <si>
    <t>LS7.3</t>
  </si>
  <si>
    <t>Average water bill - Alternative pathway 3</t>
  </si>
  <si>
    <t>LS7.4</t>
  </si>
  <si>
    <t>Average water bill - Alternative pathway 4</t>
  </si>
  <si>
    <t>LS7.5</t>
  </si>
  <si>
    <t>Average water bill - Alternative pathway 5</t>
  </si>
  <si>
    <t>LS7.6</t>
  </si>
  <si>
    <t>Average water bill - Alternative pathway 6</t>
  </si>
  <si>
    <t>LS7.7</t>
  </si>
  <si>
    <t>Average water bill - Alternative pathway 7</t>
  </si>
  <si>
    <t>LS7.8</t>
  </si>
  <si>
    <t>Average water bill - Alternative pathway 8</t>
  </si>
  <si>
    <t>LS7.9</t>
  </si>
  <si>
    <t>Average water bill - Alternative pathway 9</t>
  </si>
  <si>
    <t>LS7.10</t>
  </si>
  <si>
    <t>B</t>
  </si>
  <si>
    <t>Average total bill - wastewater</t>
  </si>
  <si>
    <t>Average wastewater bill - Core pathway</t>
  </si>
  <si>
    <t>LS7.11</t>
  </si>
  <si>
    <t>Average wastewater bill - Alternative pathway 1</t>
  </si>
  <si>
    <t>LS7.12</t>
  </si>
  <si>
    <t>Average wastewater bill - Alternative pathway 2</t>
  </si>
  <si>
    <t>LS7.13</t>
  </si>
  <si>
    <t>Average wastewater bill - Alternative pathway 3</t>
  </si>
  <si>
    <t>LS7.14</t>
  </si>
  <si>
    <t>Average wastewater bill - Alternative pathway 4</t>
  </si>
  <si>
    <t>LS7.15</t>
  </si>
  <si>
    <t>Average wastewater bill - Alternative pathway 5</t>
  </si>
  <si>
    <t>LS7.16</t>
  </si>
  <si>
    <t>Average wastewater bill - Alternative pathway 6</t>
  </si>
  <si>
    <t>LS7.17</t>
  </si>
  <si>
    <t>Average wastewater bill - Alternative pathway 7</t>
  </si>
  <si>
    <t>LS7.18</t>
  </si>
  <si>
    <t>Average wastewater bill - Alternative pathway 8</t>
  </si>
  <si>
    <t>LS7.19</t>
  </si>
  <si>
    <t>Average wastewater bill - Alternative pathway 9</t>
  </si>
  <si>
    <t>LS7.20</t>
  </si>
  <si>
    <t>C</t>
  </si>
  <si>
    <t>Average total bill - combined</t>
  </si>
  <si>
    <t>Average combined bill - Core pathway</t>
  </si>
  <si>
    <t>LS7.21</t>
  </si>
  <si>
    <t>Average combined bill - Alternative pathway 1</t>
  </si>
  <si>
    <t>LS7.22</t>
  </si>
  <si>
    <t>Average combined bill - Alternative pathway 2</t>
  </si>
  <si>
    <t>LS7.23</t>
  </si>
  <si>
    <t>Average combined bill - Alternative pathway 3</t>
  </si>
  <si>
    <t>LS7.24</t>
  </si>
  <si>
    <t>Average combined bill - Alternative pathway 4</t>
  </si>
  <si>
    <t>LS7.25</t>
  </si>
  <si>
    <t>Average combined bill - Alternative pathway 5</t>
  </si>
  <si>
    <t>LS7.26</t>
  </si>
  <si>
    <t>Average combined bill - Alternative pathway 6</t>
  </si>
  <si>
    <t>LS7.27</t>
  </si>
  <si>
    <t>Average combined bill - Alternative pathway 7</t>
  </si>
  <si>
    <t>LS7.28</t>
  </si>
  <si>
    <t>Average combined bill - Alternative pathway 8</t>
  </si>
  <si>
    <t>LS7.29</t>
  </si>
  <si>
    <t>Average combined bill - Alternative pathway 9</t>
  </si>
  <si>
    <t>LS7.30</t>
  </si>
  <si>
    <t>real</t>
  </si>
  <si>
    <t>RCV run off additions</t>
  </si>
  <si>
    <t>RCV run off - WR</t>
  </si>
  <si>
    <t>RCV run off</t>
  </si>
  <si>
    <t>RCV run off - Water Network+</t>
  </si>
  <si>
    <t>RCV run off - Wastewater Network+</t>
  </si>
  <si>
    <t>Proportion of capex that is subject to Run off in year of acquisition - RCV</t>
  </si>
  <si>
    <t>Run off in year of acquisition</t>
  </si>
  <si>
    <t>RCV additions run off after year of acquisition</t>
  </si>
  <si>
    <t>RCV Run-off rate - active - WR</t>
  </si>
  <si>
    <t>RCV Run-off rate - active - Water Network+</t>
  </si>
  <si>
    <t>RCV Run-off rate - active - Wastewater Network+</t>
  </si>
  <si>
    <t>RCV Run-off rate - active - Bioreaources</t>
  </si>
  <si>
    <t>RCV Run-off rate - WR</t>
  </si>
  <si>
    <t>RCV Run-off rate - Water Network+</t>
  </si>
  <si>
    <t>RCV Run-off rate - Wastewater Network+</t>
  </si>
  <si>
    <t>RCV Run-off rate - Bioresources</t>
  </si>
  <si>
    <t>RCV Balance - Nominal</t>
  </si>
  <si>
    <t>Discounted Average of RCV</t>
  </si>
  <si>
    <t>WACC real</t>
  </si>
  <si>
    <t>Return on RCV</t>
  </si>
  <si>
    <t>DPC</t>
  </si>
  <si>
    <t>Scenarios in use (1= In use, 0 = Not in use)</t>
  </si>
  <si>
    <t>Scenario 1 switch</t>
  </si>
  <si>
    <t>Core switch</t>
  </si>
  <si>
    <t>Scenario 2 switch</t>
  </si>
  <si>
    <t>Scenario 3 switch</t>
  </si>
  <si>
    <t>Scenario 4 switch</t>
  </si>
  <si>
    <t>Scenario 5 switch</t>
  </si>
  <si>
    <t>Scenario 6 switch</t>
  </si>
  <si>
    <t>Scenario 7 switch</t>
  </si>
  <si>
    <t>Scenario 8 switch</t>
  </si>
  <si>
    <t>Scenario 9 switch</t>
  </si>
  <si>
    <t>DPC real incremental average impact on water bill</t>
  </si>
  <si>
    <t>DPC real incremental average impact on waste bill</t>
  </si>
  <si>
    <t>DPC: As per the LS7 guidance and Ofwat's response to a query, we have included DPC costs. This inputs directly into the model as a bill impact and flows straight to the output.</t>
  </si>
  <si>
    <t>WSH LTDS Bill Impacts Model</t>
  </si>
  <si>
    <t>Inflation assumptions are reported in PD1 of the PR24 Business Plan Tables.</t>
  </si>
  <si>
    <t>The expenditure for the enhancement scenarios is aligned to the expenditure reported CW3 and CWW3. The scenario switches in the input sheet should be set according to the pathways completed.</t>
  </si>
  <si>
    <t>This model does not populate the AMP7 section of LS7.</t>
  </si>
  <si>
    <t xml:space="preserve">Revenue allocation and customer numbers methodology are inline with our AMP8 business plan methodology.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</si>
</sst>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_-;\-* #,##0_-;_-* &quot;-&quot;??_-;_-@_-"/>
    <numFmt numFmtId="167" formatCode="0.000"/>
    <numFmt numFmtId="168" formatCode="_-* #,##0.000_-;\-* #,##0.000_-;_-* &quot;-&quot;??_-;_-@_-"/>
    <numFmt numFmtId="169" formatCode="_-* #,##0.0000_-;\-* #,##0.0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8"/>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11"/>
      <color rgb="FF000000"/>
      <name val="Calibri"/>
      <family val="2"/>
    </font>
    <font>
      <sz val="11"/>
      <color rgb="FFFF0000"/>
      <name val="Calibri"/>
      <family val="2"/>
      <scheme val="minor"/>
    </font>
    <font>
      <sz val="11"/>
      <color rgb="FF0070C0"/>
      <name val="Calibri"/>
      <family val="2"/>
      <scheme val="minor"/>
    </font>
    <font>
      <sz val="11"/>
      <color theme="1"/>
      <name val="Arial"/>
      <family val="2"/>
    </font>
    <font>
      <b/>
      <sz val="15"/>
      <color indexed="9"/>
      <name val="Calibri"/>
      <family val="2"/>
      <scheme val="minor"/>
    </font>
    <font>
      <sz val="10"/>
      <color theme="1"/>
      <name val="Arial"/>
      <family val="2"/>
    </font>
    <font>
      <sz val="10"/>
      <name val="Arial"/>
      <family val="2"/>
    </font>
    <font>
      <sz val="10"/>
      <name val="Calibri Light"/>
      <family val="2"/>
      <scheme val="major"/>
    </font>
    <font>
      <sz val="12"/>
      <color rgb="FFFF0000"/>
      <name val="Calibri Light"/>
      <family val="2"/>
      <scheme val="major"/>
    </font>
    <font>
      <sz val="10"/>
      <color rgb="FF0078C9"/>
      <name val="Franklin Gothic Demi"/>
      <family val="2"/>
    </font>
    <font>
      <sz val="9"/>
      <name val="Arial"/>
      <family val="2"/>
    </font>
    <font>
      <sz val="8"/>
      <name val="Arial"/>
      <family val="2"/>
    </font>
    <font>
      <sz val="8"/>
      <color theme="1"/>
      <name val="Arial"/>
      <family val="2"/>
    </font>
    <font>
      <b/>
      <u/>
      <sz val="12"/>
      <color theme="1"/>
      <name val="Calibri"/>
      <family val="2"/>
      <scheme val="minor"/>
    </font>
    <font>
      <b/>
      <sz val="12"/>
      <color theme="1"/>
      <name val="Calibri"/>
      <family val="2"/>
      <scheme val="minor"/>
    </font>
    <font>
      <b/>
      <sz val="14"/>
      <color theme="1"/>
      <name val="Calibri"/>
      <family val="2"/>
      <scheme val="minor"/>
    </font>
    <font>
      <b/>
      <sz val="12"/>
      <color theme="1"/>
      <name val="Arial"/>
      <family val="2"/>
    </font>
    <font>
      <sz val="11"/>
      <name val="Calibri"/>
      <family val="2"/>
    </font>
    <font>
      <sz val="11"/>
      <name val="Calibri"/>
      <family val="2"/>
      <scheme val="minor"/>
    </font>
    <font>
      <u/>
      <sz val="11"/>
      <color theme="10"/>
      <name val="Calibri"/>
      <family val="2"/>
      <scheme val="minor"/>
    </font>
    <font>
      <b/>
      <sz val="16"/>
      <color theme="1"/>
      <name val="Calibri"/>
      <family val="2"/>
      <scheme val="minor"/>
    </font>
  </fonts>
  <fills count="14">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FFFFCC"/>
        <bgColor rgb="FF000000"/>
      </patternFill>
    </fill>
    <fill>
      <patternFill patternType="solid">
        <fgColor rgb="FF003479"/>
        <bgColor indexed="64"/>
      </patternFill>
    </fill>
    <fill>
      <patternFill patternType="solid">
        <fgColor rgb="FFE0DCD8"/>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auto="1"/>
      </left>
      <right style="thin">
        <color auto="1"/>
      </right>
      <top style="thin">
        <color rgb="FF000000"/>
      </top>
      <bottom style="medium">
        <color rgb="FF000000"/>
      </bottom>
      <diagonal/>
    </border>
    <border>
      <left style="thin">
        <color indexed="64"/>
      </left>
      <right style="thin">
        <color indexed="64"/>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rgb="FF857362"/>
      </top>
      <bottom/>
      <diagonal/>
    </border>
    <border>
      <left/>
      <right style="medium">
        <color rgb="FF857362"/>
      </right>
      <top style="medium">
        <color rgb="FF857362"/>
      </top>
      <bottom/>
      <diagonal/>
    </border>
    <border>
      <left style="medium">
        <color rgb="FF857362"/>
      </left>
      <right/>
      <top style="medium">
        <color rgb="FF857362"/>
      </top>
      <bottom style="medium">
        <color rgb="FF857362"/>
      </bottom>
      <diagonal/>
    </border>
    <border>
      <left/>
      <right style="medium">
        <color rgb="FF857362"/>
      </right>
      <top/>
      <bottom/>
      <diagonal/>
    </border>
    <border>
      <left style="thin">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bottom style="medium">
        <color rgb="FF857362"/>
      </bottom>
      <diagonal/>
    </border>
    <border>
      <left/>
      <right style="medium">
        <color rgb="FF857362"/>
      </right>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style="medium">
        <color rgb="FF857362"/>
      </left>
      <right style="thin">
        <color rgb="FF857362"/>
      </right>
      <top style="thin">
        <color rgb="FF857362"/>
      </top>
      <bottom style="medium">
        <color theme="1" tint="0.499984740745262"/>
      </bottom>
      <diagonal/>
    </border>
    <border>
      <left style="thin">
        <color rgb="FF857362"/>
      </left>
      <right style="thin">
        <color rgb="FF857362"/>
      </right>
      <top style="thin">
        <color rgb="FF857362"/>
      </top>
      <bottom style="medium">
        <color theme="1" tint="0.499984740745262"/>
      </bottom>
      <diagonal/>
    </border>
    <border>
      <left style="thin">
        <color rgb="FF857362"/>
      </left>
      <right/>
      <top style="thin">
        <color rgb="FF857362"/>
      </top>
      <bottom style="medium">
        <color theme="1" tint="0.499984740745262"/>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medium">
        <color rgb="FF857362"/>
      </top>
      <bottom/>
      <diagonal/>
    </border>
    <border>
      <left style="thin">
        <color rgb="FF857362"/>
      </left>
      <right style="thin">
        <color rgb="FF857362"/>
      </right>
      <top style="medium">
        <color rgb="FF857362"/>
      </top>
      <bottom/>
      <diagonal/>
    </border>
    <border>
      <left/>
      <right style="thin">
        <color rgb="FF857362"/>
      </right>
      <top style="medium">
        <color rgb="FF857362"/>
      </top>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thin">
        <color rgb="FF857362"/>
      </left>
      <right style="medium">
        <color rgb="FF857362"/>
      </right>
      <top style="medium">
        <color rgb="FF857362"/>
      </top>
      <bottom/>
      <diagonal/>
    </border>
    <border>
      <left style="thin">
        <color indexed="64"/>
      </left>
      <right style="thin">
        <color indexed="64"/>
      </right>
      <top/>
      <bottom style="medium">
        <color auto="1"/>
      </bottom>
      <diagonal/>
    </border>
    <border>
      <left/>
      <right style="thin">
        <color indexed="64"/>
      </right>
      <top/>
      <bottom style="medium">
        <color auto="1"/>
      </bottom>
      <diagonal/>
    </border>
    <border>
      <left style="thin">
        <color indexed="64"/>
      </left>
      <right style="thin">
        <color indexed="64"/>
      </right>
      <top style="medium">
        <color rgb="FF000000"/>
      </top>
      <bottom/>
      <diagonal/>
    </border>
    <border>
      <left style="thin">
        <color indexed="64"/>
      </left>
      <right style="thin">
        <color indexed="64"/>
      </right>
      <top style="medium">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medium">
        <color auto="1"/>
      </top>
      <bottom/>
      <diagonal/>
    </border>
    <border>
      <left style="thin">
        <color auto="1"/>
      </left>
      <right style="thin">
        <color auto="1"/>
      </right>
      <top/>
      <bottom style="medium">
        <color rgb="FF000000"/>
      </bottom>
      <diagonal/>
    </border>
    <border>
      <left/>
      <right style="thin">
        <color indexed="64"/>
      </right>
      <top/>
      <bottom style="hair">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4" fillId="0" borderId="0"/>
    <xf numFmtId="0" fontId="27" fillId="0" borderId="0" applyNumberFormat="0" applyFill="0" applyBorder="0" applyAlignment="0" applyProtection="0"/>
  </cellStyleXfs>
  <cellXfs count="284">
    <xf numFmtId="0" fontId="0" fillId="0" borderId="0" xfId="0"/>
    <xf numFmtId="0" fontId="3" fillId="0" borderId="0" xfId="0" applyFont="1"/>
    <xf numFmtId="0" fontId="0" fillId="0" borderId="4" xfId="0" applyBorder="1"/>
    <xf numFmtId="0" fontId="0" fillId="0" borderId="5" xfId="0" applyBorder="1"/>
    <xf numFmtId="0" fontId="2" fillId="0" borderId="5" xfId="0" applyFont="1" applyBorder="1"/>
    <xf numFmtId="0" fontId="0" fillId="0" borderId="5" xfId="0" applyBorder="1" applyAlignment="1">
      <alignment wrapText="1"/>
    </xf>
    <xf numFmtId="0" fontId="0" fillId="0" borderId="0" xfId="0"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0" fillId="0" borderId="4" xfId="0" applyBorder="1" applyAlignment="1">
      <alignment wrapText="1"/>
    </xf>
    <xf numFmtId="165" fontId="0" fillId="0" borderId="0" xfId="2" applyNumberFormat="1" applyFont="1" applyBorder="1"/>
    <xf numFmtId="164" fontId="0" fillId="3" borderId="6" xfId="0" applyNumberFormat="1" applyFill="1" applyBorder="1"/>
    <xf numFmtId="164" fontId="0" fillId="3" borderId="7" xfId="0" applyNumberFormat="1" applyFill="1" applyBorder="1"/>
    <xf numFmtId="166" fontId="0" fillId="0" borderId="0" xfId="1" applyNumberFormat="1" applyFont="1"/>
    <xf numFmtId="166" fontId="0" fillId="0" borderId="2" xfId="1" applyNumberFormat="1" applyFont="1" applyBorder="1"/>
    <xf numFmtId="166" fontId="0" fillId="0" borderId="3" xfId="1" applyNumberFormat="1" applyFont="1" applyBorder="1"/>
    <xf numFmtId="166" fontId="0" fillId="4" borderId="9" xfId="1" applyNumberFormat="1" applyFont="1" applyFill="1" applyBorder="1"/>
    <xf numFmtId="0" fontId="0" fillId="4" borderId="1" xfId="0" applyFill="1" applyBorder="1"/>
    <xf numFmtId="0" fontId="5" fillId="0" borderId="5" xfId="0" applyFont="1" applyBorder="1"/>
    <xf numFmtId="0" fontId="6" fillId="5" borderId="5" xfId="0" applyFont="1" applyFill="1" applyBorder="1"/>
    <xf numFmtId="0" fontId="6" fillId="0" borderId="5" xfId="0" applyFont="1" applyBorder="1"/>
    <xf numFmtId="0" fontId="7" fillId="0" borderId="5" xfId="0" applyFont="1" applyBorder="1"/>
    <xf numFmtId="0" fontId="5" fillId="4" borderId="5" xfId="0" applyFont="1" applyFill="1" applyBorder="1"/>
    <xf numFmtId="0" fontId="0" fillId="4" borderId="5" xfId="0" applyFill="1" applyBorder="1"/>
    <xf numFmtId="166" fontId="0" fillId="0" borderId="4" xfId="1" applyNumberFormat="1" applyFont="1" applyBorder="1"/>
    <xf numFmtId="43" fontId="0" fillId="0" borderId="5" xfId="1" applyFont="1" applyBorder="1"/>
    <xf numFmtId="10" fontId="0" fillId="0" borderId="5" xfId="2" applyNumberFormat="1" applyFont="1" applyBorder="1"/>
    <xf numFmtId="0" fontId="6" fillId="0" borderId="11" xfId="0" applyFont="1" applyBorder="1"/>
    <xf numFmtId="0" fontId="0" fillId="0" borderId="11" xfId="0" applyBorder="1"/>
    <xf numFmtId="43" fontId="0" fillId="0" borderId="12" xfId="0" applyNumberFormat="1" applyBorder="1"/>
    <xf numFmtId="0" fontId="8" fillId="5" borderId="9" xfId="0" applyFont="1" applyFill="1" applyBorder="1"/>
    <xf numFmtId="0" fontId="2" fillId="4" borderId="1" xfId="0" applyFont="1" applyFill="1" applyBorder="1"/>
    <xf numFmtId="0" fontId="8" fillId="4" borderId="1" xfId="0" applyFont="1" applyFill="1" applyBorder="1"/>
    <xf numFmtId="0" fontId="0" fillId="6" borderId="0" xfId="0" applyFill="1"/>
    <xf numFmtId="0" fontId="5" fillId="3" borderId="0" xfId="0" applyFont="1" applyFill="1"/>
    <xf numFmtId="0" fontId="0" fillId="3" borderId="0" xfId="0" applyFill="1"/>
    <xf numFmtId="0" fontId="0" fillId="3" borderId="5" xfId="0" applyFill="1" applyBorder="1"/>
    <xf numFmtId="0" fontId="0" fillId="3" borderId="4" xfId="0" applyFill="1" applyBorder="1"/>
    <xf numFmtId="43" fontId="0" fillId="3" borderId="5" xfId="0" applyNumberFormat="1" applyFill="1" applyBorder="1"/>
    <xf numFmtId="10" fontId="0" fillId="3" borderId="5" xfId="0" applyNumberFormat="1" applyFill="1" applyBorder="1"/>
    <xf numFmtId="0" fontId="0" fillId="6" borderId="1" xfId="0" applyFill="1" applyBorder="1"/>
    <xf numFmtId="166" fontId="0" fillId="6" borderId="1" xfId="1" applyNumberFormat="1" applyFont="1" applyFill="1" applyBorder="1"/>
    <xf numFmtId="0" fontId="0" fillId="0" borderId="5" xfId="0" quotePrefix="1" applyBorder="1"/>
    <xf numFmtId="168" fontId="0" fillId="0" borderId="5" xfId="1" applyNumberFormat="1" applyFont="1" applyBorder="1"/>
    <xf numFmtId="0" fontId="0" fillId="0" borderId="3" xfId="0" applyBorder="1"/>
    <xf numFmtId="0" fontId="7" fillId="4" borderId="1" xfId="0" applyFont="1" applyFill="1" applyBorder="1"/>
    <xf numFmtId="0" fontId="0" fillId="3" borderId="5" xfId="0" quotePrefix="1" applyFill="1" applyBorder="1"/>
    <xf numFmtId="0" fontId="7" fillId="3" borderId="5" xfId="0" applyFont="1" applyFill="1" applyBorder="1"/>
    <xf numFmtId="0" fontId="5" fillId="3" borderId="3" xfId="0" applyFont="1" applyFill="1" applyBorder="1"/>
    <xf numFmtId="0" fontId="0" fillId="3" borderId="8" xfId="0" applyFill="1" applyBorder="1"/>
    <xf numFmtId="0" fontId="0" fillId="0" borderId="17" xfId="0" applyBorder="1"/>
    <xf numFmtId="0" fontId="0" fillId="0" borderId="18" xfId="0" applyBorder="1"/>
    <xf numFmtId="43" fontId="0" fillId="3" borderId="8" xfId="0" applyNumberFormat="1" applyFill="1" applyBorder="1"/>
    <xf numFmtId="10" fontId="0" fillId="3" borderId="8" xfId="0" applyNumberFormat="1" applyFill="1" applyBorder="1"/>
    <xf numFmtId="0" fontId="2" fillId="0" borderId="1" xfId="0" applyFont="1" applyBorder="1"/>
    <xf numFmtId="166" fontId="0" fillId="3" borderId="8" xfId="1" applyNumberFormat="1" applyFont="1" applyFill="1" applyBorder="1"/>
    <xf numFmtId="0" fontId="8" fillId="4" borderId="10" xfId="0" applyFont="1" applyFill="1" applyBorder="1"/>
    <xf numFmtId="0" fontId="2" fillId="4" borderId="10" xfId="0" applyFont="1" applyFill="1" applyBorder="1"/>
    <xf numFmtId="43" fontId="0" fillId="4" borderId="13" xfId="0" applyNumberFormat="1" applyFill="1" applyBorder="1"/>
    <xf numFmtId="43" fontId="0" fillId="3" borderId="12" xfId="0" applyNumberFormat="1" applyFill="1" applyBorder="1"/>
    <xf numFmtId="0" fontId="5" fillId="3" borderId="5" xfId="0" applyFont="1" applyFill="1" applyBorder="1"/>
    <xf numFmtId="164" fontId="9" fillId="2" borderId="0" xfId="0" applyNumberFormat="1" applyFont="1" applyFill="1"/>
    <xf numFmtId="165" fontId="9" fillId="2" borderId="0" xfId="2" applyNumberFormat="1" applyFont="1" applyFill="1" applyBorder="1"/>
    <xf numFmtId="165" fontId="9" fillId="2" borderId="8" xfId="2" applyNumberFormat="1" applyFont="1" applyFill="1" applyBorder="1"/>
    <xf numFmtId="9" fontId="9" fillId="2" borderId="0" xfId="0" applyNumberFormat="1" applyFont="1" applyFill="1"/>
    <xf numFmtId="10" fontId="9" fillId="2" borderId="0" xfId="0" applyNumberFormat="1" applyFont="1" applyFill="1"/>
    <xf numFmtId="43" fontId="9" fillId="2" borderId="0" xfId="1" applyFont="1" applyFill="1"/>
    <xf numFmtId="43" fontId="0" fillId="0" borderId="4" xfId="1" applyFont="1" applyBorder="1"/>
    <xf numFmtId="166" fontId="0" fillId="0" borderId="5" xfId="1" applyNumberFormat="1" applyFont="1" applyBorder="1"/>
    <xf numFmtId="166" fontId="0" fillId="4" borderId="1" xfId="1" applyNumberFormat="1" applyFont="1" applyFill="1" applyBorder="1"/>
    <xf numFmtId="43" fontId="0" fillId="0" borderId="3" xfId="0" applyNumberFormat="1" applyBorder="1"/>
    <xf numFmtId="0" fontId="8" fillId="0" borderId="5" xfId="0" applyFont="1" applyBorder="1"/>
    <xf numFmtId="168" fontId="0" fillId="0" borderId="2" xfId="1" applyNumberFormat="1" applyFont="1" applyBorder="1"/>
    <xf numFmtId="168" fontId="0" fillId="4" borderId="9" xfId="1" applyNumberFormat="1" applyFont="1" applyFill="1" applyBorder="1"/>
    <xf numFmtId="168" fontId="0" fillId="0" borderId="4" xfId="1" applyNumberFormat="1" applyFont="1" applyBorder="1"/>
    <xf numFmtId="168" fontId="0" fillId="4" borderId="13" xfId="0" applyNumberFormat="1" applyFill="1" applyBorder="1"/>
    <xf numFmtId="168" fontId="0" fillId="4" borderId="5" xfId="1" applyNumberFormat="1" applyFont="1" applyFill="1" applyBorder="1"/>
    <xf numFmtId="168" fontId="0" fillId="3" borderId="5" xfId="0" applyNumberFormat="1" applyFill="1" applyBorder="1"/>
    <xf numFmtId="168" fontId="0" fillId="0" borderId="3" xfId="1" applyNumberFormat="1" applyFont="1" applyBorder="1"/>
    <xf numFmtId="168" fontId="0" fillId="4" borderId="1" xfId="1" applyNumberFormat="1" applyFont="1" applyFill="1" applyBorder="1"/>
    <xf numFmtId="168" fontId="0" fillId="0" borderId="0" xfId="1" applyNumberFormat="1" applyFont="1"/>
    <xf numFmtId="168" fontId="0" fillId="6" borderId="1" xfId="1" applyNumberFormat="1" applyFont="1" applyFill="1" applyBorder="1"/>
    <xf numFmtId="166" fontId="10" fillId="0" borderId="3" xfId="0" applyNumberFormat="1" applyFont="1" applyBorder="1"/>
    <xf numFmtId="0" fontId="9" fillId="7" borderId="0" xfId="0" applyFont="1" applyFill="1"/>
    <xf numFmtId="10" fontId="9" fillId="7" borderId="0" xfId="0" applyNumberFormat="1" applyFont="1" applyFill="1"/>
    <xf numFmtId="0" fontId="0" fillId="0" borderId="1" xfId="0" applyBorder="1"/>
    <xf numFmtId="0" fontId="0" fillId="0" borderId="0" xfId="0" applyAlignment="1">
      <alignment wrapText="1"/>
    </xf>
    <xf numFmtId="0" fontId="5" fillId="0" borderId="0" xfId="0" applyFont="1"/>
    <xf numFmtId="166" fontId="0" fillId="3" borderId="3" xfId="1" applyNumberFormat="1" applyFont="1" applyFill="1" applyBorder="1"/>
    <xf numFmtId="0" fontId="1" fillId="0" borderId="0" xfId="3" applyFont="1"/>
    <xf numFmtId="0" fontId="11" fillId="0" borderId="0" xfId="3"/>
    <xf numFmtId="0" fontId="13" fillId="3" borderId="0" xfId="4" applyFont="1" applyFill="1" applyAlignment="1">
      <alignment vertical="center"/>
    </xf>
    <xf numFmtId="0" fontId="15" fillId="3" borderId="0" xfId="5" applyFont="1" applyFill="1" applyAlignment="1">
      <alignment vertical="center"/>
    </xf>
    <xf numFmtId="0" fontId="15" fillId="3" borderId="0" xfId="5" applyFont="1" applyFill="1" applyAlignment="1">
      <alignment horizontal="center" vertical="center"/>
    </xf>
    <xf numFmtId="0" fontId="14" fillId="3" borderId="0" xfId="5" applyFill="1" applyAlignment="1">
      <alignment vertical="center"/>
    </xf>
    <xf numFmtId="0" fontId="16" fillId="3" borderId="0" xfId="5" applyFont="1" applyFill="1" applyAlignment="1">
      <alignment vertical="center"/>
    </xf>
    <xf numFmtId="0" fontId="17" fillId="9" borderId="22" xfId="5" applyFont="1" applyFill="1" applyBorder="1" applyAlignment="1">
      <alignment horizontal="centerContinuous" vertical="center" wrapText="1"/>
    </xf>
    <xf numFmtId="0" fontId="17" fillId="9" borderId="22" xfId="5" applyFont="1" applyFill="1" applyBorder="1" applyAlignment="1">
      <alignment horizontal="centerContinuous" vertical="center"/>
    </xf>
    <xf numFmtId="0" fontId="17" fillId="9" borderId="24" xfId="5" applyFont="1" applyFill="1" applyBorder="1" applyAlignment="1">
      <alignment horizontal="centerContinuous" vertical="center"/>
    </xf>
    <xf numFmtId="0" fontId="17" fillId="9" borderId="25" xfId="5" applyFont="1" applyFill="1" applyBorder="1" applyAlignment="1">
      <alignment horizontal="centerContinuous" vertical="center"/>
    </xf>
    <xf numFmtId="0" fontId="17" fillId="9" borderId="26" xfId="5" applyFont="1" applyFill="1" applyBorder="1" applyAlignment="1">
      <alignment horizontal="centerContinuous" vertical="center"/>
    </xf>
    <xf numFmtId="0" fontId="17" fillId="9" borderId="27" xfId="5" applyFont="1" applyFill="1" applyBorder="1" applyAlignment="1">
      <alignment horizontal="centerContinuous" vertical="center"/>
    </xf>
    <xf numFmtId="0" fontId="17" fillId="9" borderId="22" xfId="5" applyFont="1" applyFill="1" applyBorder="1" applyAlignment="1">
      <alignment horizontal="center" vertical="center"/>
    </xf>
    <xf numFmtId="0" fontId="17" fillId="9" borderId="24" xfId="5" applyFont="1" applyFill="1" applyBorder="1" applyAlignment="1">
      <alignment horizontal="center" vertical="center"/>
    </xf>
    <xf numFmtId="0" fontId="17" fillId="9" borderId="25" xfId="5" applyFont="1" applyFill="1" applyBorder="1" applyAlignment="1">
      <alignment horizontal="center" vertical="center"/>
    </xf>
    <xf numFmtId="0" fontId="17" fillId="9" borderId="26" xfId="5" applyFont="1" applyFill="1" applyBorder="1" applyAlignment="1">
      <alignment horizontal="center" vertical="center"/>
    </xf>
    <xf numFmtId="0" fontId="17" fillId="9" borderId="27" xfId="5" applyFont="1" applyFill="1" applyBorder="1" applyAlignment="1">
      <alignment horizontal="center" vertical="center"/>
    </xf>
    <xf numFmtId="0" fontId="17" fillId="3" borderId="20" xfId="5" applyFont="1" applyFill="1" applyBorder="1" applyAlignment="1">
      <alignment horizontal="left" vertical="center"/>
    </xf>
    <xf numFmtId="0" fontId="17" fillId="3" borderId="0" xfId="5" applyFont="1" applyFill="1" applyAlignment="1">
      <alignment horizontal="center" vertical="center"/>
    </xf>
    <xf numFmtId="0" fontId="17" fillId="9" borderId="25" xfId="4" applyFont="1" applyFill="1" applyBorder="1"/>
    <xf numFmtId="0" fontId="18" fillId="0" borderId="30" xfId="5" applyFont="1" applyBorder="1" applyAlignment="1">
      <alignment horizontal="center" vertical="center"/>
    </xf>
    <xf numFmtId="0" fontId="14" fillId="0" borderId="31" xfId="4" applyFont="1" applyBorder="1" applyAlignment="1">
      <alignment vertical="center" wrapText="1"/>
    </xf>
    <xf numFmtId="0" fontId="19" fillId="3" borderId="32" xfId="5" applyFont="1" applyFill="1" applyBorder="1" applyAlignment="1">
      <alignment horizontal="center" vertical="center"/>
    </xf>
    <xf numFmtId="0" fontId="20" fillId="0" borderId="32" xfId="4" applyFont="1" applyBorder="1" applyAlignment="1">
      <alignment horizontal="center" vertical="center"/>
    </xf>
    <xf numFmtId="0" fontId="18" fillId="0" borderId="34" xfId="5" applyFont="1" applyBorder="1" applyAlignment="1">
      <alignment horizontal="center" vertical="center"/>
    </xf>
    <xf numFmtId="0" fontId="19" fillId="3" borderId="35" xfId="5" applyFont="1" applyFill="1" applyBorder="1" applyAlignment="1">
      <alignment horizontal="center" vertical="center"/>
    </xf>
    <xf numFmtId="0" fontId="19" fillId="3" borderId="36" xfId="5" applyFont="1" applyFill="1" applyBorder="1" applyAlignment="1">
      <alignment horizontal="center" vertical="center"/>
    </xf>
    <xf numFmtId="0" fontId="20" fillId="0" borderId="35" xfId="4" applyFont="1" applyBorder="1" applyAlignment="1">
      <alignment horizontal="center" vertical="center"/>
    </xf>
    <xf numFmtId="0" fontId="18" fillId="0" borderId="37" xfId="5" applyFont="1" applyBorder="1" applyAlignment="1">
      <alignment horizontal="center" vertical="center"/>
    </xf>
    <xf numFmtId="0" fontId="18" fillId="0" borderId="39" xfId="5" applyFont="1" applyBorder="1" applyAlignment="1">
      <alignment horizontal="center" vertical="center"/>
    </xf>
    <xf numFmtId="0" fontId="14" fillId="0" borderId="40" xfId="4" applyFont="1" applyBorder="1" applyAlignment="1">
      <alignment vertical="center" wrapText="1"/>
    </xf>
    <xf numFmtId="0" fontId="19" fillId="3" borderId="41" xfId="5" applyFont="1" applyFill="1" applyBorder="1" applyAlignment="1">
      <alignment horizontal="center" vertical="center"/>
    </xf>
    <xf numFmtId="0" fontId="19" fillId="3" borderId="42" xfId="5" applyFont="1" applyFill="1" applyBorder="1" applyAlignment="1">
      <alignment horizontal="center" vertical="center"/>
    </xf>
    <xf numFmtId="0" fontId="20" fillId="0" borderId="41" xfId="4" applyFont="1" applyBorder="1" applyAlignment="1">
      <alignment horizontal="center" vertical="center"/>
    </xf>
    <xf numFmtId="0" fontId="18" fillId="0" borderId="43" xfId="5" applyFont="1" applyBorder="1" applyAlignment="1">
      <alignment horizontal="center" vertical="center"/>
    </xf>
    <xf numFmtId="0" fontId="14" fillId="0" borderId="44" xfId="4" applyFont="1" applyBorder="1" applyAlignment="1">
      <alignment vertical="center" wrapText="1"/>
    </xf>
    <xf numFmtId="0" fontId="19" fillId="3" borderId="44" xfId="5" applyFont="1" applyFill="1" applyBorder="1" applyAlignment="1">
      <alignment horizontal="center" vertical="center"/>
    </xf>
    <xf numFmtId="0" fontId="19" fillId="3" borderId="45" xfId="5" applyFont="1" applyFill="1" applyBorder="1" applyAlignment="1">
      <alignment horizontal="center" vertical="center"/>
    </xf>
    <xf numFmtId="0" fontId="20" fillId="0" borderId="44" xfId="4" applyFont="1" applyBorder="1" applyAlignment="1">
      <alignment horizontal="center" vertical="center"/>
    </xf>
    <xf numFmtId="0" fontId="9" fillId="2" borderId="0" xfId="0" applyFont="1" applyFill="1" applyAlignment="1">
      <alignment wrapText="1"/>
    </xf>
    <xf numFmtId="0" fontId="7" fillId="3" borderId="0" xfId="0" applyFont="1" applyFill="1"/>
    <xf numFmtId="0" fontId="2" fillId="3" borderId="0" xfId="0" applyFont="1" applyFill="1"/>
    <xf numFmtId="166" fontId="9" fillId="3" borderId="0" xfId="1" applyNumberFormat="1" applyFont="1" applyFill="1"/>
    <xf numFmtId="166" fontId="0" fillId="3" borderId="0" xfId="0" applyNumberFormat="1" applyFill="1"/>
    <xf numFmtId="166" fontId="10" fillId="3" borderId="3" xfId="0" applyNumberFormat="1" applyFont="1" applyFill="1" applyBorder="1"/>
    <xf numFmtId="166" fontId="0" fillId="3" borderId="5" xfId="1" applyNumberFormat="1" applyFont="1" applyFill="1" applyBorder="1"/>
    <xf numFmtId="0" fontId="10" fillId="0" borderId="3" xfId="0" applyFont="1" applyBorder="1"/>
    <xf numFmtId="0" fontId="0" fillId="3" borderId="3" xfId="0" applyFill="1" applyBorder="1"/>
    <xf numFmtId="0" fontId="0" fillId="3" borderId="3" xfId="0" quotePrefix="1" applyFill="1" applyBorder="1"/>
    <xf numFmtId="43" fontId="0" fillId="0" borderId="0" xfId="0" applyNumberFormat="1"/>
    <xf numFmtId="43" fontId="20" fillId="10" borderId="30" xfId="1" applyFont="1" applyFill="1" applyBorder="1"/>
    <xf numFmtId="43" fontId="20" fillId="10" borderId="32" xfId="1" applyFont="1" applyFill="1" applyBorder="1"/>
    <xf numFmtId="43" fontId="20" fillId="10" borderId="33" xfId="1" applyFont="1" applyFill="1" applyBorder="1"/>
    <xf numFmtId="43" fontId="20" fillId="10" borderId="37" xfId="1" applyFont="1" applyFill="1" applyBorder="1"/>
    <xf numFmtId="43" fontId="20" fillId="10" borderId="35" xfId="1" applyFont="1" applyFill="1" applyBorder="1"/>
    <xf numFmtId="43" fontId="20" fillId="10" borderId="38" xfId="1" applyFont="1" applyFill="1" applyBorder="1"/>
    <xf numFmtId="0" fontId="0" fillId="4" borderId="0" xfId="0" applyFill="1"/>
    <xf numFmtId="0" fontId="0" fillId="0" borderId="8" xfId="0" applyBorder="1"/>
    <xf numFmtId="43" fontId="0" fillId="0" borderId="2" xfId="1" applyFont="1" applyBorder="1"/>
    <xf numFmtId="0" fontId="2" fillId="0" borderId="0" xfId="0" applyFont="1"/>
    <xf numFmtId="0" fontId="6" fillId="0" borderId="0" xfId="0" applyFont="1"/>
    <xf numFmtId="166" fontId="0" fillId="0" borderId="8" xfId="1" applyNumberFormat="1" applyFont="1" applyBorder="1"/>
    <xf numFmtId="0" fontId="5" fillId="3" borderId="46" xfId="0" applyFont="1" applyFill="1" applyBorder="1"/>
    <xf numFmtId="0" fontId="0" fillId="3" borderId="10" xfId="0" applyFill="1" applyBorder="1"/>
    <xf numFmtId="0" fontId="0" fillId="3" borderId="13" xfId="0" applyFill="1" applyBorder="1"/>
    <xf numFmtId="43" fontId="0" fillId="3" borderId="13" xfId="1" applyFont="1" applyFill="1" applyBorder="1"/>
    <xf numFmtId="43" fontId="0" fillId="3" borderId="10" xfId="1" applyFont="1" applyFill="1" applyBorder="1"/>
    <xf numFmtId="0" fontId="22" fillId="11" borderId="1" xfId="0" applyFont="1" applyFill="1" applyBorder="1"/>
    <xf numFmtId="166" fontId="0" fillId="0" borderId="17" xfId="1" applyNumberFormat="1" applyFont="1" applyBorder="1"/>
    <xf numFmtId="166" fontId="0" fillId="0" borderId="11" xfId="1" applyNumberFormat="1" applyFont="1" applyBorder="1"/>
    <xf numFmtId="0" fontId="8" fillId="5" borderId="1" xfId="0" applyFont="1" applyFill="1" applyBorder="1"/>
    <xf numFmtId="166" fontId="0" fillId="0" borderId="18" xfId="1" applyNumberFormat="1" applyFont="1" applyBorder="1"/>
    <xf numFmtId="0" fontId="22" fillId="12" borderId="1" xfId="0" applyFont="1" applyFill="1" applyBorder="1"/>
    <xf numFmtId="166" fontId="0" fillId="3" borderId="11" xfId="1" applyNumberFormat="1" applyFont="1" applyFill="1" applyBorder="1"/>
    <xf numFmtId="168" fontId="0" fillId="0" borderId="17" xfId="1" applyNumberFormat="1" applyFont="1" applyBorder="1"/>
    <xf numFmtId="168" fontId="0" fillId="0" borderId="11" xfId="1" applyNumberFormat="1" applyFont="1" applyBorder="1"/>
    <xf numFmtId="166" fontId="0" fillId="3" borderId="17" xfId="1" applyNumberFormat="1" applyFont="1" applyFill="1" applyBorder="1"/>
    <xf numFmtId="43" fontId="0" fillId="0" borderId="18" xfId="0" applyNumberFormat="1" applyBorder="1"/>
    <xf numFmtId="0" fontId="23" fillId="10" borderId="1" xfId="0" applyFont="1" applyFill="1" applyBorder="1"/>
    <xf numFmtId="0" fontId="24" fillId="3" borderId="0" xfId="4" applyFont="1" applyFill="1" applyAlignment="1">
      <alignment vertical="center"/>
    </xf>
    <xf numFmtId="43" fontId="0" fillId="0" borderId="11" xfId="0" applyNumberFormat="1" applyBorder="1"/>
    <xf numFmtId="166" fontId="0" fillId="0" borderId="7" xfId="0" applyNumberFormat="1" applyBorder="1"/>
    <xf numFmtId="0" fontId="2" fillId="0" borderId="4" xfId="0" applyFont="1" applyBorder="1"/>
    <xf numFmtId="166" fontId="0" fillId="0" borderId="19" xfId="1" applyNumberFormat="1" applyFont="1" applyBorder="1"/>
    <xf numFmtId="167" fontId="9" fillId="7" borderId="0" xfId="0" applyNumberFormat="1" applyFont="1" applyFill="1"/>
    <xf numFmtId="0" fontId="9" fillId="2" borderId="0" xfId="0" applyFont="1" applyFill="1"/>
    <xf numFmtId="43" fontId="0" fillId="4" borderId="19" xfId="0" applyNumberFormat="1" applyFill="1" applyBorder="1"/>
    <xf numFmtId="43" fontId="0" fillId="4" borderId="47" xfId="0" applyNumberFormat="1" applyFill="1" applyBorder="1"/>
    <xf numFmtId="0" fontId="0" fillId="3" borderId="11" xfId="0" applyFill="1" applyBorder="1"/>
    <xf numFmtId="0" fontId="2" fillId="0" borderId="6" xfId="0" applyFont="1" applyBorder="1" applyAlignment="1">
      <alignment horizontal="center"/>
    </xf>
    <xf numFmtId="0" fontId="2" fillId="0" borderId="7" xfId="0" applyFont="1" applyBorder="1" applyAlignment="1">
      <alignment horizontal="center"/>
    </xf>
    <xf numFmtId="0" fontId="2" fillId="3" borderId="4" xfId="0" applyFont="1" applyFill="1" applyBorder="1"/>
    <xf numFmtId="43" fontId="0" fillId="0" borderId="8" xfId="0" applyNumberFormat="1" applyBorder="1"/>
    <xf numFmtId="0" fontId="2" fillId="0" borderId="6" xfId="0" applyFont="1" applyBorder="1"/>
    <xf numFmtId="0" fontId="0" fillId="4" borderId="19" xfId="0" applyFill="1" applyBorder="1"/>
    <xf numFmtId="43" fontId="20" fillId="10" borderId="48" xfId="1" applyFont="1" applyFill="1" applyBorder="1"/>
    <xf numFmtId="43" fontId="20" fillId="10" borderId="49" xfId="1" applyFont="1" applyFill="1" applyBorder="1"/>
    <xf numFmtId="43" fontId="20" fillId="10" borderId="50" xfId="1" applyFont="1" applyFill="1" applyBorder="1"/>
    <xf numFmtId="43" fontId="20" fillId="10" borderId="52" xfId="1" applyFont="1" applyFill="1" applyBorder="1"/>
    <xf numFmtId="43" fontId="20" fillId="10" borderId="53" xfId="1" applyFont="1" applyFill="1" applyBorder="1"/>
    <xf numFmtId="43" fontId="20" fillId="10" borderId="54" xfId="1" applyFont="1" applyFill="1" applyBorder="1"/>
    <xf numFmtId="43" fontId="20" fillId="10" borderId="57" xfId="1" applyFont="1" applyFill="1" applyBorder="1"/>
    <xf numFmtId="43" fontId="20" fillId="10" borderId="51" xfId="1" applyFont="1" applyFill="1" applyBorder="1"/>
    <xf numFmtId="43" fontId="20" fillId="10" borderId="55" xfId="1" applyFont="1" applyFill="1" applyBorder="1"/>
    <xf numFmtId="0" fontId="0" fillId="3" borderId="12" xfId="0" applyFill="1" applyBorder="1"/>
    <xf numFmtId="0" fontId="0" fillId="3" borderId="7" xfId="0" applyFill="1" applyBorder="1"/>
    <xf numFmtId="0" fontId="2" fillId="3" borderId="1" xfId="0" applyFont="1" applyFill="1" applyBorder="1"/>
    <xf numFmtId="2" fontId="20" fillId="10" borderId="56" xfId="3" applyNumberFormat="1" applyFont="1" applyFill="1" applyBorder="1"/>
    <xf numFmtId="2" fontId="20" fillId="10" borderId="51" xfId="3" applyNumberFormat="1" applyFont="1" applyFill="1" applyBorder="1"/>
    <xf numFmtId="2" fontId="20" fillId="10" borderId="55" xfId="3" applyNumberFormat="1" applyFont="1" applyFill="1" applyBorder="1"/>
    <xf numFmtId="2" fontId="11" fillId="0" borderId="0" xfId="3" applyNumberFormat="1"/>
    <xf numFmtId="2" fontId="20" fillId="10" borderId="57" xfId="1" applyNumberFormat="1" applyFont="1" applyFill="1" applyBorder="1"/>
    <xf numFmtId="2" fontId="20" fillId="10" borderId="51" xfId="1" applyNumberFormat="1" applyFont="1" applyFill="1" applyBorder="1"/>
    <xf numFmtId="2" fontId="20" fillId="10" borderId="55" xfId="1" applyNumberFormat="1" applyFont="1" applyFill="1" applyBorder="1"/>
    <xf numFmtId="43" fontId="2" fillId="4" borderId="58" xfId="0" applyNumberFormat="1" applyFont="1" applyFill="1" applyBorder="1"/>
    <xf numFmtId="0" fontId="2" fillId="4" borderId="59" xfId="0" applyFont="1" applyFill="1" applyBorder="1"/>
    <xf numFmtId="0" fontId="25" fillId="3" borderId="3" xfId="0" applyFont="1" applyFill="1" applyBorder="1"/>
    <xf numFmtId="0" fontId="7" fillId="0" borderId="3" xfId="0" applyFont="1" applyBorder="1"/>
    <xf numFmtId="0" fontId="5" fillId="0" borderId="3" xfId="0" applyFont="1" applyBorder="1"/>
    <xf numFmtId="0" fontId="2" fillId="4" borderId="58" xfId="0" applyFont="1" applyFill="1" applyBorder="1"/>
    <xf numFmtId="0" fontId="6" fillId="3" borderId="5" xfId="0" applyFont="1" applyFill="1" applyBorder="1"/>
    <xf numFmtId="0" fontId="26" fillId="3" borderId="3" xfId="0" applyFont="1" applyFill="1" applyBorder="1"/>
    <xf numFmtId="0" fontId="26" fillId="3" borderId="46" xfId="0" applyFont="1" applyFill="1" applyBorder="1"/>
    <xf numFmtId="0" fontId="26" fillId="3" borderId="10" xfId="0" applyFont="1" applyFill="1" applyBorder="1"/>
    <xf numFmtId="0" fontId="26" fillId="3" borderId="13" xfId="0" applyFont="1" applyFill="1" applyBorder="1"/>
    <xf numFmtId="0" fontId="5" fillId="3" borderId="60" xfId="0" applyFont="1" applyFill="1" applyBorder="1"/>
    <xf numFmtId="0" fontId="0" fillId="3" borderId="61" xfId="0" applyFill="1" applyBorder="1"/>
    <xf numFmtId="10" fontId="0" fillId="0" borderId="0" xfId="2" applyNumberFormat="1" applyFont="1"/>
    <xf numFmtId="0" fontId="5" fillId="4" borderId="14" xfId="0" applyFont="1" applyFill="1" applyBorder="1"/>
    <xf numFmtId="0" fontId="0" fillId="4" borderId="58" xfId="0" applyFill="1" applyBorder="1"/>
    <xf numFmtId="0" fontId="0" fillId="4" borderId="59" xfId="0" applyFill="1" applyBorder="1"/>
    <xf numFmtId="43" fontId="0" fillId="4" borderId="58" xfId="0" applyNumberFormat="1" applyFill="1" applyBorder="1"/>
    <xf numFmtId="43" fontId="5" fillId="4" borderId="14" xfId="0" applyNumberFormat="1" applyFont="1" applyFill="1" applyBorder="1"/>
    <xf numFmtId="0" fontId="0" fillId="0" borderId="63" xfId="0" applyBorder="1" applyAlignment="1">
      <alignment vertical="top" wrapText="1"/>
    </xf>
    <xf numFmtId="0" fontId="0" fillId="0" borderId="63" xfId="0" applyBorder="1"/>
    <xf numFmtId="0" fontId="2" fillId="13" borderId="1" xfId="0" applyFont="1" applyFill="1" applyBorder="1"/>
    <xf numFmtId="14" fontId="0" fillId="0" borderId="65" xfId="0" applyNumberFormat="1" applyBorder="1"/>
    <xf numFmtId="0" fontId="27" fillId="0" borderId="0" xfId="6"/>
    <xf numFmtId="1" fontId="9" fillId="2" borderId="0" xfId="0" applyNumberFormat="1" applyFont="1" applyFill="1"/>
    <xf numFmtId="0" fontId="0" fillId="4" borderId="15" xfId="0" applyFill="1" applyBorder="1"/>
    <xf numFmtId="0" fontId="0" fillId="4" borderId="16" xfId="0" applyFill="1" applyBorder="1"/>
    <xf numFmtId="43" fontId="0" fillId="4" borderId="15" xfId="0" applyNumberFormat="1" applyFill="1" applyBorder="1"/>
    <xf numFmtId="0" fontId="2" fillId="3" borderId="3" xfId="0" applyFont="1" applyFill="1" applyBorder="1"/>
    <xf numFmtId="0" fontId="2" fillId="3" borderId="5" xfId="0" applyFont="1" applyFill="1" applyBorder="1"/>
    <xf numFmtId="0" fontId="5" fillId="4" borderId="61" xfId="0" applyFont="1" applyFill="1" applyBorder="1"/>
    <xf numFmtId="0" fontId="0" fillId="4" borderId="61" xfId="0" applyFill="1" applyBorder="1"/>
    <xf numFmtId="0" fontId="0" fillId="4" borderId="68" xfId="0" applyFill="1" applyBorder="1"/>
    <xf numFmtId="43" fontId="0" fillId="4" borderId="61" xfId="0" applyNumberFormat="1" applyFill="1" applyBorder="1"/>
    <xf numFmtId="0" fontId="7" fillId="4" borderId="69" xfId="0" applyFont="1" applyFill="1" applyBorder="1"/>
    <xf numFmtId="167" fontId="0" fillId="0" borderId="0" xfId="0" applyNumberFormat="1"/>
    <xf numFmtId="43" fontId="11" fillId="0" borderId="0" xfId="3" applyNumberFormat="1"/>
    <xf numFmtId="169" fontId="11" fillId="0" borderId="0" xfId="3" applyNumberFormat="1"/>
    <xf numFmtId="166" fontId="10" fillId="3" borderId="0" xfId="0" applyNumberFormat="1" applyFont="1" applyFill="1"/>
    <xf numFmtId="166" fontId="9" fillId="3" borderId="0" xfId="1" applyNumberFormat="1" applyFont="1" applyFill="1" applyBorder="1"/>
    <xf numFmtId="166" fontId="0" fillId="3" borderId="8" xfId="0" applyNumberFormat="1" applyFill="1" applyBorder="1"/>
    <xf numFmtId="43" fontId="9" fillId="2" borderId="18" xfId="1" applyFont="1" applyFill="1" applyBorder="1"/>
    <xf numFmtId="43" fontId="9" fillId="2" borderId="12" xfId="1" applyFont="1" applyFill="1" applyBorder="1"/>
    <xf numFmtId="43" fontId="20" fillId="10" borderId="52" xfId="1" quotePrefix="1" applyFont="1" applyFill="1" applyBorder="1"/>
    <xf numFmtId="43" fontId="9" fillId="2" borderId="0" xfId="1" applyFont="1" applyFill="1" applyBorder="1"/>
    <xf numFmtId="43" fontId="9" fillId="2" borderId="8" xfId="1" applyFont="1" applyFill="1" applyBorder="1"/>
    <xf numFmtId="14" fontId="0" fillId="0" borderId="70" xfId="0" applyNumberFormat="1" applyBorder="1" applyAlignment="1">
      <alignment wrapText="1"/>
    </xf>
    <xf numFmtId="4" fontId="0" fillId="0" borderId="0" xfId="0" applyNumberFormat="1"/>
    <xf numFmtId="43" fontId="0" fillId="0" borderId="18" xfId="1" applyFont="1" applyBorder="1"/>
    <xf numFmtId="169" fontId="0" fillId="0" borderId="18" xfId="1" applyNumberFormat="1" applyFont="1" applyBorder="1"/>
    <xf numFmtId="0" fontId="0" fillId="3" borderId="17" xfId="0" applyFill="1" applyBorder="1"/>
    <xf numFmtId="0" fontId="0" fillId="0" borderId="64" xfId="0" applyBorder="1" applyAlignment="1">
      <alignment horizontal="left" vertical="top" wrapText="1"/>
    </xf>
    <xf numFmtId="43" fontId="20" fillId="10" borderId="57" xfId="1" applyFont="1" applyFill="1" applyBorder="1" applyAlignment="1">
      <alignment horizontal="right"/>
    </xf>
    <xf numFmtId="43" fontId="20" fillId="10" borderId="51" xfId="1" applyFont="1" applyFill="1" applyBorder="1" applyAlignment="1">
      <alignment horizontal="right"/>
    </xf>
    <xf numFmtId="43" fontId="20" fillId="10" borderId="55" xfId="1" applyFont="1" applyFill="1" applyBorder="1" applyAlignment="1">
      <alignment horizontal="right"/>
    </xf>
    <xf numFmtId="0" fontId="11" fillId="0" borderId="0" xfId="3" applyAlignment="1">
      <alignment horizontal="right"/>
    </xf>
    <xf numFmtId="169" fontId="11" fillId="0" borderId="0" xfId="3" applyNumberFormat="1" applyAlignment="1">
      <alignment horizontal="right"/>
    </xf>
    <xf numFmtId="0" fontId="28" fillId="0" borderId="0" xfId="0" applyFont="1"/>
    <xf numFmtId="0" fontId="2" fillId="13" borderId="1" xfId="0" applyFont="1" applyFill="1" applyBorder="1" applyAlignment="1">
      <alignment horizontal="left" vertical="top"/>
    </xf>
    <xf numFmtId="0" fontId="0" fillId="0" borderId="0" xfId="0" applyAlignment="1">
      <alignment horizontal="left" vertical="top" wrapText="1"/>
    </xf>
    <xf numFmtId="0" fontId="0" fillId="0" borderId="1"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2" fillId="13" borderId="4" xfId="0" applyFont="1" applyFill="1" applyBorder="1" applyAlignment="1">
      <alignment horizontal="left" vertical="top"/>
    </xf>
    <xf numFmtId="0" fontId="2" fillId="13" borderId="5" xfId="0" applyFont="1" applyFill="1" applyBorder="1" applyAlignment="1">
      <alignment horizontal="left" vertical="top"/>
    </xf>
    <xf numFmtId="0" fontId="2" fillId="13" borderId="11" xfId="0" applyFont="1" applyFill="1" applyBorder="1" applyAlignment="1">
      <alignment horizontal="left" vertical="top"/>
    </xf>
    <xf numFmtId="0" fontId="21" fillId="11" borderId="1" xfId="0" applyFont="1" applyFill="1" applyBorder="1" applyAlignment="1">
      <alignment horizontal="left"/>
    </xf>
    <xf numFmtId="0" fontId="12" fillId="8" borderId="0" xfId="4" applyFont="1" applyFill="1" applyAlignment="1">
      <alignment horizontal="left" vertical="center"/>
    </xf>
    <xf numFmtId="0" fontId="17" fillId="9" borderId="20" xfId="5" applyFont="1" applyFill="1" applyBorder="1" applyAlignment="1">
      <alignment horizontal="center" vertical="center"/>
    </xf>
    <xf numFmtId="0" fontId="17" fillId="9" borderId="0" xfId="5" applyFont="1" applyFill="1" applyAlignment="1">
      <alignment horizontal="center" vertical="center"/>
    </xf>
    <xf numFmtId="0" fontId="17" fillId="9" borderId="28" xfId="5" applyFont="1" applyFill="1" applyBorder="1" applyAlignment="1">
      <alignment horizontal="center" vertical="center"/>
    </xf>
    <xf numFmtId="0" fontId="17" fillId="9" borderId="21" xfId="5" applyFont="1" applyFill="1" applyBorder="1" applyAlignment="1">
      <alignment horizontal="center" vertical="center"/>
    </xf>
    <xf numFmtId="0" fontId="17" fillId="9" borderId="23" xfId="5" applyFont="1" applyFill="1" applyBorder="1" applyAlignment="1">
      <alignment horizontal="center" vertical="center"/>
    </xf>
    <xf numFmtId="0" fontId="17" fillId="9" borderId="29" xfId="5" applyFont="1" applyFill="1" applyBorder="1" applyAlignment="1">
      <alignment horizontal="center" vertical="center"/>
    </xf>
    <xf numFmtId="0" fontId="17" fillId="9" borderId="20" xfId="5" applyFont="1" applyFill="1" applyBorder="1" applyAlignment="1">
      <alignment horizontal="center" vertical="center" wrapText="1"/>
    </xf>
    <xf numFmtId="0" fontId="17" fillId="9" borderId="0" xfId="5" applyFont="1" applyFill="1" applyAlignment="1">
      <alignment horizontal="center" vertical="center" wrapText="1"/>
    </xf>
    <xf numFmtId="0" fontId="17" fillId="9" borderId="28" xfId="5" applyFont="1" applyFill="1" applyBorder="1" applyAlignment="1">
      <alignment horizontal="center" vertical="center" wrapText="1"/>
    </xf>
  </cellXfs>
  <cellStyles count="7">
    <cellStyle name="Comma" xfId="1" builtinId="3"/>
    <cellStyle name="Hyperlink" xfId="6" builtinId="8"/>
    <cellStyle name="Normal" xfId="0" builtinId="0"/>
    <cellStyle name="Normal 2" xfId="3" xr:uid="{F77F4CB6-2F46-40DA-841F-57E274AEBD9E}"/>
    <cellStyle name="Normal 2 2" xfId="5" xr:uid="{25B7F0C4-4448-43C8-99F5-BD0C2F3407BA}"/>
    <cellStyle name="Normal 3 2 2" xfId="4" xr:uid="{EBBC3178-8FE9-421C-B990-50D249C0EC0E}"/>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wat.gov.uk/wp-content/uploads/2022/04/PR24-and-beyond-Final-guidance-on-long-term-delivery-strategies_Pr24.pdf" TargetMode="External"/><Relationship Id="rId2" Type="http://schemas.openxmlformats.org/officeDocument/2006/relationships/hyperlink" Target="https://www.ofwat.gov.uk/wp-content/uploads/2022/04/PR24-and-beyond-Final-guidance-on-long-term-delivery-strategies_Pr24.pdf" TargetMode="External"/><Relationship Id="rId1" Type="http://schemas.openxmlformats.org/officeDocument/2006/relationships/hyperlink" Target="https://www.ofwat.gov.uk/wp-content/uploads/2022/12/PR24_final_methodology_main_document.pdf" TargetMode="External"/><Relationship Id="rId4"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E01E-3E03-4177-96D1-ADDF28C96854}">
  <sheetPr>
    <tabColor theme="9" tint="-0.249977111117893"/>
  </sheetPr>
  <dimension ref="B3:E31"/>
  <sheetViews>
    <sheetView showGridLines="0" tabSelected="1" zoomScaleNormal="100" workbookViewId="0"/>
  </sheetViews>
  <sheetFormatPr defaultRowHeight="14.4" x14ac:dyDescent="0.3"/>
  <cols>
    <col min="1" max="1" width="10.77734375" customWidth="1"/>
    <col min="2" max="2" width="11.5546875" customWidth="1"/>
    <col min="3" max="3" width="95.88671875" customWidth="1"/>
    <col min="4" max="4" width="38.6640625" customWidth="1"/>
    <col min="5" max="5" width="40.33203125" bestFit="1" customWidth="1"/>
    <col min="6" max="6" width="105.6640625" bestFit="1" customWidth="1"/>
  </cols>
  <sheetData>
    <row r="3" spans="2:5" ht="21" x14ac:dyDescent="0.4">
      <c r="B3" s="261" t="s">
        <v>263</v>
      </c>
    </row>
    <row r="4" spans="2:5" ht="18" x14ac:dyDescent="0.35">
      <c r="B4" s="1"/>
    </row>
    <row r="5" spans="2:5" ht="14.4" customHeight="1" x14ac:dyDescent="0.3">
      <c r="B5" s="262" t="s">
        <v>0</v>
      </c>
      <c r="C5" s="264" t="s">
        <v>1</v>
      </c>
      <c r="D5" s="227" t="s">
        <v>2</v>
      </c>
    </row>
    <row r="6" spans="2:5" x14ac:dyDescent="0.3">
      <c r="B6" s="262"/>
      <c r="C6" s="264"/>
    </row>
    <row r="7" spans="2:5" x14ac:dyDescent="0.3">
      <c r="B7" s="262"/>
      <c r="C7" s="264"/>
      <c r="D7" s="149"/>
      <c r="E7" s="149"/>
    </row>
    <row r="8" spans="2:5" x14ac:dyDescent="0.3">
      <c r="B8" s="262"/>
      <c r="C8" s="264"/>
    </row>
    <row r="9" spans="2:5" x14ac:dyDescent="0.3">
      <c r="B9" s="262"/>
      <c r="C9" s="264"/>
    </row>
    <row r="11" spans="2:5" x14ac:dyDescent="0.3">
      <c r="B11" s="225" t="s">
        <v>3</v>
      </c>
      <c r="C11" s="85" t="s">
        <v>4</v>
      </c>
    </row>
    <row r="12" spans="2:5" ht="14.4" customHeight="1" x14ac:dyDescent="0.3">
      <c r="B12" s="270" t="s">
        <v>5</v>
      </c>
      <c r="C12" s="265" t="s">
        <v>265</v>
      </c>
      <c r="D12" s="227"/>
    </row>
    <row r="13" spans="2:5" x14ac:dyDescent="0.3">
      <c r="B13" s="271"/>
      <c r="C13" s="266"/>
    </row>
    <row r="14" spans="2:5" ht="15.6" customHeight="1" x14ac:dyDescent="0.3">
      <c r="B14" s="271"/>
      <c r="C14" s="266"/>
      <c r="D14" s="150"/>
    </row>
    <row r="15" spans="2:5" x14ac:dyDescent="0.3">
      <c r="B15" s="271"/>
      <c r="C15" s="223" t="s">
        <v>264</v>
      </c>
    </row>
    <row r="16" spans="2:5" x14ac:dyDescent="0.3">
      <c r="B16" s="271"/>
      <c r="C16" s="224" t="s">
        <v>267</v>
      </c>
    </row>
    <row r="17" spans="2:4" x14ac:dyDescent="0.3">
      <c r="B17" s="271"/>
      <c r="C17" s="266" t="s">
        <v>6</v>
      </c>
    </row>
    <row r="18" spans="2:4" x14ac:dyDescent="0.3">
      <c r="B18" s="272"/>
      <c r="C18" s="267"/>
      <c r="D18" s="227" t="s">
        <v>7</v>
      </c>
    </row>
    <row r="20" spans="2:4" x14ac:dyDescent="0.3">
      <c r="B20" s="270" t="s">
        <v>8</v>
      </c>
      <c r="C20" s="226" t="s">
        <v>9</v>
      </c>
    </row>
    <row r="21" spans="2:4" ht="28.8" x14ac:dyDescent="0.3">
      <c r="B21" s="271"/>
      <c r="C21" s="250" t="s">
        <v>262</v>
      </c>
    </row>
    <row r="22" spans="2:4" x14ac:dyDescent="0.3">
      <c r="B22" s="271"/>
      <c r="C22" s="268" t="s">
        <v>10</v>
      </c>
    </row>
    <row r="23" spans="2:4" ht="14.4" customHeight="1" x14ac:dyDescent="0.3">
      <c r="B23" s="271"/>
      <c r="C23" s="268"/>
      <c r="D23" s="227" t="s">
        <v>2</v>
      </c>
    </row>
    <row r="24" spans="2:4" x14ac:dyDescent="0.3">
      <c r="B24" s="271"/>
      <c r="C24" s="269"/>
    </row>
    <row r="25" spans="2:4" x14ac:dyDescent="0.3">
      <c r="B25" s="272"/>
      <c r="C25" s="255" t="s">
        <v>266</v>
      </c>
    </row>
    <row r="27" spans="2:4" ht="14.4" customHeight="1" x14ac:dyDescent="0.3"/>
    <row r="30" spans="2:4" x14ac:dyDescent="0.3">
      <c r="D30" s="263"/>
    </row>
    <row r="31" spans="2:4" x14ac:dyDescent="0.3">
      <c r="D31" s="263"/>
    </row>
  </sheetData>
  <mergeCells count="8">
    <mergeCell ref="B5:B9"/>
    <mergeCell ref="D30:D31"/>
    <mergeCell ref="C5:C9"/>
    <mergeCell ref="C12:C14"/>
    <mergeCell ref="C17:C18"/>
    <mergeCell ref="C22:C24"/>
    <mergeCell ref="B12:B18"/>
    <mergeCell ref="B20:B25"/>
  </mergeCells>
  <hyperlinks>
    <hyperlink ref="D18" r:id="rId1" xr:uid="{F0F1D399-FA74-48AD-B305-958274A204E1}"/>
    <hyperlink ref="D5" r:id="rId2" xr:uid="{61E03172-A7AC-43F8-9237-ED65297FABD5}"/>
    <hyperlink ref="D23" r:id="rId3" xr:uid="{054EA698-A86A-478D-94F0-15E34DF4F1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84EA1-C345-4EB1-A4A2-78395567ACD2}">
  <sheetPr>
    <tabColor theme="4" tint="0.59999389629810485"/>
  </sheetPr>
  <dimension ref="B1:AC173"/>
  <sheetViews>
    <sheetView showGridLines="0" zoomScale="80" zoomScaleNormal="80" workbookViewId="0">
      <selection activeCell="F151" sqref="F151"/>
    </sheetView>
  </sheetViews>
  <sheetFormatPr defaultRowHeight="14.4" x14ac:dyDescent="0.3"/>
  <cols>
    <col min="1" max="1" width="5.6640625" customWidth="1"/>
    <col min="2" max="2" width="70.6640625" customWidth="1"/>
    <col min="3" max="3" width="6.6640625" customWidth="1"/>
    <col min="4" max="4" width="9.6640625" bestFit="1" customWidth="1"/>
    <col min="5" max="5" width="8.88671875" bestFit="1" customWidth="1"/>
    <col min="9" max="29" width="10.33203125" bestFit="1" customWidth="1"/>
  </cols>
  <sheetData>
    <row r="1" spans="2:29" ht="18" x14ac:dyDescent="0.35">
      <c r="B1" s="1" t="str">
        <f>"Scenario "&amp;'Scenario Inputs'!B95</f>
        <v>Scenario E - Alternative Pathway 5</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Inputs'!J96*('Scenario Inputs'!J3/'Scenario Inputs'!$G$3)</f>
        <v>28.364499587221808</v>
      </c>
      <c r="F4" s="148">
        <f>'Scenario Inputs'!K96*('Scenario Inputs'!K3/'Scenario Inputs'!$G$3)</f>
        <v>32.156642034747236</v>
      </c>
      <c r="G4" s="148">
        <f>'Scenario Inputs'!L96*('Scenario Inputs'!L3/'Scenario Inputs'!$G$3)</f>
        <v>31.086524386269133</v>
      </c>
      <c r="H4" s="148">
        <f>'Scenario Inputs'!M96*('Scenario Inputs'!M3/'Scenario Inputs'!$G$3)</f>
        <v>31.63597604748665</v>
      </c>
      <c r="I4" s="148">
        <f>'Scenario Inputs'!N96*('Scenario Inputs'!N3/'Scenario Inputs'!$G$3)</f>
        <v>26.62758963275218</v>
      </c>
      <c r="J4" s="148">
        <f>'Scenario Inputs'!O96*('Scenario Inputs'!O3/'Scenario Inputs'!$G$3)</f>
        <v>14.43090977892623</v>
      </c>
      <c r="K4" s="148">
        <f>'Scenario Inputs'!P96*('Scenario Inputs'!P3/'Scenario Inputs'!$G$3)</f>
        <v>14.576019381040094</v>
      </c>
      <c r="L4" s="148">
        <f>'Scenario Inputs'!Q96*('Scenario Inputs'!Q3/'Scenario Inputs'!$G$3)</f>
        <v>14.719899117418894</v>
      </c>
      <c r="M4" s="148">
        <f>'Scenario Inputs'!R96*('Scenario Inputs'!R3/'Scenario Inputs'!$G$3)</f>
        <v>14.850832399238296</v>
      </c>
      <c r="N4" s="148">
        <f>'Scenario Inputs'!S96*('Scenario Inputs'!S3/'Scenario Inputs'!$G$3)</f>
        <v>14.995556579769614</v>
      </c>
      <c r="O4" s="148">
        <f>'Scenario Inputs'!T96*('Scenario Inputs'!T3/'Scenario Inputs'!$G$3)</f>
        <v>9.8505918827526671</v>
      </c>
      <c r="P4" s="148">
        <f>'Scenario Inputs'!U96*('Scenario Inputs'!U3/'Scenario Inputs'!$G$3)</f>
        <v>10.047603720407723</v>
      </c>
      <c r="Q4" s="148">
        <f>'Scenario Inputs'!V96*('Scenario Inputs'!V3/'Scenario Inputs'!$G$3)</f>
        <v>10.248555794815879</v>
      </c>
      <c r="R4" s="148">
        <f>'Scenario Inputs'!W96*('Scenario Inputs'!W3/'Scenario Inputs'!$G$3)</f>
        <v>10.453526910712194</v>
      </c>
      <c r="S4" s="148">
        <f>'Scenario Inputs'!X96*('Scenario Inputs'!X3/'Scenario Inputs'!$G$3)</f>
        <v>10.662597448926439</v>
      </c>
      <c r="T4" s="148">
        <f>'Scenario Inputs'!Y96*('Scenario Inputs'!Y3/'Scenario Inputs'!$G$3)</f>
        <v>0</v>
      </c>
      <c r="U4" s="148">
        <f>'Scenario Inputs'!Z96*('Scenario Inputs'!Z3/'Scenario Inputs'!$G$3)</f>
        <v>0</v>
      </c>
      <c r="V4" s="148">
        <f>'Scenario Inputs'!AA96*('Scenario Inputs'!AA3/'Scenario Inputs'!$G$3)</f>
        <v>0</v>
      </c>
      <c r="W4" s="148">
        <f>'Scenario Inputs'!AB96*('Scenario Inputs'!AB3/'Scenario Inputs'!$G$3)</f>
        <v>0</v>
      </c>
      <c r="X4" s="148">
        <f>'Scenario Inputs'!AC96*('Scenario Inputs'!AC3/'Scenario Inputs'!$G$3)</f>
        <v>0</v>
      </c>
      <c r="Y4" s="148">
        <f>'Scenario Inputs'!AD96*('Scenario Inputs'!AD3/'Scenario Inputs'!$G$3)</f>
        <v>0</v>
      </c>
      <c r="Z4" s="148">
        <f>'Scenario Inputs'!AE96*('Scenario Inputs'!AE3/'Scenario Inputs'!$G$3)</f>
        <v>0</v>
      </c>
      <c r="AA4" s="148">
        <f>'Scenario Inputs'!AF96*('Scenario Inputs'!AF3/'Scenario Inputs'!$G$3)</f>
        <v>0</v>
      </c>
      <c r="AB4" s="148">
        <f>'Scenario Inputs'!AG96*('Scenario Inputs'!AG3/'Scenario Inputs'!$G$3)</f>
        <v>0</v>
      </c>
      <c r="AC4" s="67">
        <f>'Scenario Inputs'!AH96*('Scenario Inputs'!AH3/'Scenario Inputs'!$G$3)</f>
        <v>0</v>
      </c>
    </row>
    <row r="5" spans="2:29" x14ac:dyDescent="0.3">
      <c r="B5" s="3" t="s">
        <v>88</v>
      </c>
      <c r="C5" s="3" t="s">
        <v>86</v>
      </c>
      <c r="D5" s="3" t="s">
        <v>87</v>
      </c>
      <c r="E5" s="88">
        <f>'Scenario Inputs'!J100*('Scenario Inputs'!J3/'Scenario Inputs'!$G$3)</f>
        <v>0</v>
      </c>
      <c r="F5" s="88">
        <f>'Scenario Inputs'!K100*('Scenario Inputs'!K3/'Scenario Inputs'!$G$3)</f>
        <v>0</v>
      </c>
      <c r="G5" s="88">
        <f>'Scenario Inputs'!L100*('Scenario Inputs'!L3/'Scenario Inputs'!$G$3)</f>
        <v>0</v>
      </c>
      <c r="H5" s="88">
        <f>'Scenario Inputs'!M100*('Scenario Inputs'!M3/'Scenario Inputs'!$G$3)</f>
        <v>0</v>
      </c>
      <c r="I5" s="88">
        <f>'Scenario Inputs'!N100*('Scenario Inputs'!N3/'Scenario Inputs'!$G$3)</f>
        <v>0</v>
      </c>
      <c r="J5" s="88">
        <f>'Scenario Inputs'!O100*('Scenario Inputs'!O3/'Scenario Inputs'!$G$3)</f>
        <v>0.28017651361001505</v>
      </c>
      <c r="K5" s="88">
        <f>'Scenario Inputs'!P100*('Scenario Inputs'!P3/'Scenario Inputs'!$G$3)</f>
        <v>0.2833057577879971</v>
      </c>
      <c r="L5" s="88">
        <f>'Scenario Inputs'!Q100*('Scenario Inputs'!Q3/'Scenario Inputs'!$G$3)</f>
        <v>0.28518621521960308</v>
      </c>
      <c r="M5" s="88">
        <f>'Scenario Inputs'!R100*('Scenario Inputs'!R3/'Scenario Inputs'!$G$3)</f>
        <v>0.28831569227157033</v>
      </c>
      <c r="N5" s="88">
        <f>'Scenario Inputs'!S100*('Scenario Inputs'!S3/'Scenario Inputs'!$G$3)</f>
        <v>0.2914562739195285</v>
      </c>
      <c r="O5" s="88">
        <f>'Scenario Inputs'!T100*('Scenario Inputs'!T3/'Scenario Inputs'!$G$3)</f>
        <v>0.29460715255649639</v>
      </c>
      <c r="P5" s="88">
        <f>'Scenario Inputs'!U100*('Scenario Inputs'!U3/'Scenario Inputs'!$G$3)</f>
        <v>0.30049929560762634</v>
      </c>
      <c r="Q5" s="88">
        <f>'Scenario Inputs'!V100*('Scenario Inputs'!V3/'Scenario Inputs'!$G$3)</f>
        <v>0.30650928151977891</v>
      </c>
      <c r="R5" s="88">
        <f>'Scenario Inputs'!W100*('Scenario Inputs'!W3/'Scenario Inputs'!$G$3)</f>
        <v>0.31263946715017443</v>
      </c>
      <c r="S5" s="88">
        <f>'Scenario Inputs'!X100*('Scenario Inputs'!X3/'Scenario Inputs'!$G$3)</f>
        <v>0.31889225649317793</v>
      </c>
      <c r="T5" s="88">
        <f>'Scenario Inputs'!Y100*('Scenario Inputs'!Y3/'Scenario Inputs'!$G$3)</f>
        <v>0</v>
      </c>
      <c r="U5" s="88">
        <f>'Scenario Inputs'!Z100*('Scenario Inputs'!Z3/'Scenario Inputs'!$G$3)</f>
        <v>0</v>
      </c>
      <c r="V5" s="88">
        <f>'Scenario Inputs'!AA100*('Scenario Inputs'!AA3/'Scenario Inputs'!$G$3)</f>
        <v>0</v>
      </c>
      <c r="W5" s="88">
        <f>'Scenario Inputs'!AB100*('Scenario Inputs'!AB3/'Scenario Inputs'!$G$3)</f>
        <v>0</v>
      </c>
      <c r="X5" s="88">
        <f>'Scenario Inputs'!AC100*('Scenario Inputs'!AC3/'Scenario Inputs'!$G$3)</f>
        <v>0</v>
      </c>
      <c r="Y5" s="88">
        <f>'Scenario Inputs'!AD100*('Scenario Inputs'!AD3/'Scenario Inputs'!$G$3)</f>
        <v>0</v>
      </c>
      <c r="Z5" s="88">
        <f>'Scenario Inputs'!AE100*('Scenario Inputs'!AE3/'Scenario Inputs'!$G$3)</f>
        <v>0</v>
      </c>
      <c r="AA5" s="88">
        <f>'Scenario Inputs'!AF100*('Scenario Inputs'!AF3/'Scenario Inputs'!$G$3)</f>
        <v>0</v>
      </c>
      <c r="AB5" s="88">
        <f>'Scenario Inputs'!AG100*('Scenario Inputs'!AG3/'Scenario Inputs'!$G$3)</f>
        <v>0</v>
      </c>
      <c r="AC5" s="163">
        <f>'Scenario Inputs'!AH100*('Scenario Inputs'!AH3/'Scenario Inputs'!$G$3)</f>
        <v>0</v>
      </c>
    </row>
    <row r="6" spans="2:29" x14ac:dyDescent="0.3">
      <c r="B6" s="17" t="s">
        <v>89</v>
      </c>
      <c r="C6" s="17" t="s">
        <v>86</v>
      </c>
      <c r="D6" s="17" t="s">
        <v>87</v>
      </c>
      <c r="E6" s="16">
        <f t="shared" ref="E6:AC6" si="0">E5+E4</f>
        <v>28.364499587221808</v>
      </c>
      <c r="F6" s="16">
        <f t="shared" si="0"/>
        <v>32.156642034747236</v>
      </c>
      <c r="G6" s="16">
        <f t="shared" si="0"/>
        <v>31.086524386269133</v>
      </c>
      <c r="H6" s="16">
        <f t="shared" si="0"/>
        <v>31.63597604748665</v>
      </c>
      <c r="I6" s="16">
        <f t="shared" si="0"/>
        <v>26.62758963275218</v>
      </c>
      <c r="J6" s="16">
        <f t="shared" si="0"/>
        <v>14.711086292536246</v>
      </c>
      <c r="K6" s="16">
        <f t="shared" si="0"/>
        <v>14.85932513882809</v>
      </c>
      <c r="L6" s="16">
        <f t="shared" si="0"/>
        <v>15.005085332638497</v>
      </c>
      <c r="M6" s="16">
        <f t="shared" si="0"/>
        <v>15.139148091509867</v>
      </c>
      <c r="N6" s="16">
        <f t="shared" si="0"/>
        <v>15.287012853689143</v>
      </c>
      <c r="O6" s="16">
        <f t="shared" si="0"/>
        <v>10.145199035309163</v>
      </c>
      <c r="P6" s="16">
        <f t="shared" si="0"/>
        <v>10.348103016015349</v>
      </c>
      <c r="Q6" s="16">
        <f t="shared" si="0"/>
        <v>10.555065076335657</v>
      </c>
      <c r="R6" s="16">
        <f t="shared" si="0"/>
        <v>10.766166377862369</v>
      </c>
      <c r="S6" s="16">
        <f t="shared" si="0"/>
        <v>10.981489705419618</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28.364499587221808</v>
      </c>
      <c r="F8" s="41">
        <f t="shared" ref="F8:AC8" si="1">F4</f>
        <v>32.156642034747236</v>
      </c>
      <c r="G8" s="41">
        <f t="shared" si="1"/>
        <v>31.086524386269133</v>
      </c>
      <c r="H8" s="41">
        <f t="shared" si="1"/>
        <v>31.63597604748665</v>
      </c>
      <c r="I8" s="41">
        <f t="shared" si="1"/>
        <v>26.62758963275218</v>
      </c>
      <c r="J8" s="41">
        <f t="shared" si="1"/>
        <v>14.43090977892623</v>
      </c>
      <c r="K8" s="41">
        <f t="shared" si="1"/>
        <v>14.576019381040094</v>
      </c>
      <c r="L8" s="41">
        <f t="shared" si="1"/>
        <v>14.719899117418894</v>
      </c>
      <c r="M8" s="41">
        <f t="shared" si="1"/>
        <v>14.850832399238296</v>
      </c>
      <c r="N8" s="41">
        <f t="shared" si="1"/>
        <v>14.995556579769614</v>
      </c>
      <c r="O8" s="41">
        <f t="shared" si="1"/>
        <v>9.8505918827526671</v>
      </c>
      <c r="P8" s="41">
        <f t="shared" si="1"/>
        <v>10.047603720407723</v>
      </c>
      <c r="Q8" s="41">
        <f t="shared" si="1"/>
        <v>10.248555794815879</v>
      </c>
      <c r="R8" s="41">
        <f t="shared" si="1"/>
        <v>10.453526910712194</v>
      </c>
      <c r="S8" s="41">
        <f t="shared" si="1"/>
        <v>10.662597448926439</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196"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27.787282020621845</v>
      </c>
      <c r="G12" s="74">
        <f t="shared" ref="G12:AC12" si="2">F21</f>
        <v>58.691720804570316</v>
      </c>
      <c r="H12" s="74">
        <f t="shared" si="2"/>
        <v>87.882940738189347</v>
      </c>
      <c r="I12" s="74">
        <f t="shared" si="2"/>
        <v>116.98441108606823</v>
      </c>
      <c r="J12" s="74">
        <f t="shared" si="2"/>
        <v>140.55332664968824</v>
      </c>
      <c r="K12" s="74">
        <f t="shared" si="2"/>
        <v>151.66670314507192</v>
      </c>
      <c r="L12" s="74">
        <f t="shared" si="2"/>
        <v>162.68314308024475</v>
      </c>
      <c r="M12" s="74">
        <f t="shared" si="2"/>
        <v>173.60352711039582</v>
      </c>
      <c r="N12" s="74">
        <f t="shared" si="2"/>
        <v>184.41723878805652</v>
      </c>
      <c r="O12" s="74">
        <f t="shared" si="2"/>
        <v>195.14008331614156</v>
      </c>
      <c r="P12" s="74">
        <f t="shared" si="2"/>
        <v>200.59197190161674</v>
      </c>
      <c r="Q12" s="74">
        <f t="shared" si="2"/>
        <v>206.11957120282278</v>
      </c>
      <c r="R12" s="74">
        <f t="shared" si="2"/>
        <v>211.72511243235661</v>
      </c>
      <c r="S12" s="74">
        <f t="shared" si="2"/>
        <v>217.41085600156609</v>
      </c>
      <c r="T12" s="74">
        <f t="shared" si="2"/>
        <v>223.1790924363892</v>
      </c>
      <c r="U12" s="74">
        <f t="shared" si="2"/>
        <v>218.37761744171272</v>
      </c>
      <c r="V12" s="74">
        <f t="shared" si="2"/>
        <v>213.67944138007172</v>
      </c>
      <c r="W12" s="74">
        <f t="shared" si="2"/>
        <v>209.08234187822086</v>
      </c>
      <c r="X12" s="74">
        <f t="shared" si="2"/>
        <v>204.5841443750528</v>
      </c>
      <c r="Y12" s="74">
        <f t="shared" si="2"/>
        <v>200.18272109296794</v>
      </c>
      <c r="Z12" s="74">
        <f t="shared" si="2"/>
        <v>195.87599003137382</v>
      </c>
      <c r="AA12" s="74">
        <f t="shared" si="2"/>
        <v>191.66191398183884</v>
      </c>
      <c r="AB12" s="74">
        <f t="shared" si="2"/>
        <v>187.53849956443358</v>
      </c>
      <c r="AC12" s="74">
        <f t="shared" si="2"/>
        <v>183.50379628480437</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0.55574564041244356</v>
      </c>
      <c r="G14" s="43">
        <f t="shared" ref="G14:AC14" si="3">G13*G12</f>
        <v>1.1738344160913943</v>
      </c>
      <c r="H14" s="43">
        <f t="shared" si="3"/>
        <v>1.7576588147637886</v>
      </c>
      <c r="I14" s="43">
        <f t="shared" si="3"/>
        <v>2.3396882217213668</v>
      </c>
      <c r="J14" s="43">
        <f t="shared" si="3"/>
        <v>2.8110665329937361</v>
      </c>
      <c r="K14" s="43">
        <f t="shared" si="3"/>
        <v>3.0333340629014409</v>
      </c>
      <c r="L14" s="43">
        <f t="shared" si="3"/>
        <v>3.2536628616049339</v>
      </c>
      <c r="M14" s="43">
        <f t="shared" si="3"/>
        <v>3.4720705422078808</v>
      </c>
      <c r="N14" s="43">
        <f t="shared" si="3"/>
        <v>3.6883447757611338</v>
      </c>
      <c r="O14" s="43">
        <f t="shared" si="3"/>
        <v>3.9028016663228344</v>
      </c>
      <c r="P14" s="43">
        <f t="shared" si="3"/>
        <v>4.0118394380323386</v>
      </c>
      <c r="Q14" s="43">
        <f t="shared" si="3"/>
        <v>4.1223914240564596</v>
      </c>
      <c r="R14" s="43">
        <f t="shared" si="3"/>
        <v>4.2345022486471358</v>
      </c>
      <c r="S14" s="43">
        <f t="shared" si="3"/>
        <v>4.3482171200313253</v>
      </c>
      <c r="T14" s="43">
        <f t="shared" si="3"/>
        <v>4.4635818487277881</v>
      </c>
      <c r="U14" s="43">
        <f t="shared" si="3"/>
        <v>4.3675523488342582</v>
      </c>
      <c r="V14" s="43">
        <f t="shared" si="3"/>
        <v>4.2735888276014382</v>
      </c>
      <c r="W14" s="43">
        <f t="shared" si="3"/>
        <v>4.1816468375644211</v>
      </c>
      <c r="X14" s="43">
        <f t="shared" si="3"/>
        <v>4.0916828875010598</v>
      </c>
      <c r="Y14" s="43">
        <f t="shared" si="3"/>
        <v>4.0036544218593626</v>
      </c>
      <c r="Z14" s="43">
        <f t="shared" si="3"/>
        <v>3.9175198006274798</v>
      </c>
      <c r="AA14" s="43">
        <f t="shared" si="3"/>
        <v>3.8332382796367801</v>
      </c>
      <c r="AB14" s="43">
        <f t="shared" si="3"/>
        <v>3.7507699912886747</v>
      </c>
      <c r="AC14" s="43">
        <f t="shared" si="3"/>
        <v>3.6700759256960906</v>
      </c>
    </row>
    <row r="15" spans="2:29" x14ac:dyDescent="0.3">
      <c r="B15" s="19" t="s">
        <v>96</v>
      </c>
      <c r="C15" s="3" t="s">
        <v>86</v>
      </c>
      <c r="D15" s="3" t="s">
        <v>87</v>
      </c>
      <c r="E15" s="25">
        <f t="shared" ref="E15:AC15" si="4">E8</f>
        <v>28.364499587221808</v>
      </c>
      <c r="F15" s="25">
        <f t="shared" si="4"/>
        <v>32.156642034747236</v>
      </c>
      <c r="G15" s="25">
        <f t="shared" si="4"/>
        <v>31.086524386269133</v>
      </c>
      <c r="H15" s="25">
        <f t="shared" si="4"/>
        <v>31.63597604748665</v>
      </c>
      <c r="I15" s="25">
        <f t="shared" si="4"/>
        <v>26.62758963275218</v>
      </c>
      <c r="J15" s="25">
        <f t="shared" si="4"/>
        <v>14.43090977892623</v>
      </c>
      <c r="K15" s="25">
        <f t="shared" si="4"/>
        <v>14.576019381040094</v>
      </c>
      <c r="L15" s="25">
        <f t="shared" si="4"/>
        <v>14.719899117418894</v>
      </c>
      <c r="M15" s="25">
        <f t="shared" si="4"/>
        <v>14.850832399238296</v>
      </c>
      <c r="N15" s="25">
        <f t="shared" si="4"/>
        <v>14.995556579769614</v>
      </c>
      <c r="O15" s="25">
        <f t="shared" si="4"/>
        <v>9.8505918827526671</v>
      </c>
      <c r="P15" s="25">
        <f t="shared" si="4"/>
        <v>10.047603720407723</v>
      </c>
      <c r="Q15" s="25">
        <f t="shared" si="4"/>
        <v>10.248555794815879</v>
      </c>
      <c r="R15" s="25">
        <f t="shared" si="4"/>
        <v>10.453526910712194</v>
      </c>
      <c r="S15" s="25">
        <f t="shared" si="4"/>
        <v>10.662597448926439</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Inputs'!J105</f>
        <v>4.07E-2</v>
      </c>
      <c r="F17" s="26">
        <f>'Scenario Inputs'!K105</f>
        <v>4.07E-2</v>
      </c>
      <c r="G17" s="26">
        <f>'Scenario Inputs'!L105</f>
        <v>4.07E-2</v>
      </c>
      <c r="H17" s="26">
        <f>'Scenario Inputs'!M105</f>
        <v>4.07E-2</v>
      </c>
      <c r="I17" s="26">
        <f>'Scenario Inputs'!N105</f>
        <v>4.07E-2</v>
      </c>
      <c r="J17" s="26">
        <f>'Scenario Inputs'!O105</f>
        <v>4.07E-2</v>
      </c>
      <c r="K17" s="26">
        <f>'Scenario Inputs'!P105</f>
        <v>4.07E-2</v>
      </c>
      <c r="L17" s="26">
        <f>'Scenario Inputs'!Q105</f>
        <v>4.07E-2</v>
      </c>
      <c r="M17" s="26">
        <f>'Scenario Inputs'!R105</f>
        <v>4.07E-2</v>
      </c>
      <c r="N17" s="26">
        <f>'Scenario Inputs'!S105</f>
        <v>4.07E-2</v>
      </c>
      <c r="O17" s="26">
        <f>'Scenario Inputs'!T105</f>
        <v>4.07E-2</v>
      </c>
      <c r="P17" s="26">
        <f>'Scenario Inputs'!U105</f>
        <v>4.07E-2</v>
      </c>
      <c r="Q17" s="26">
        <f>'Scenario Inputs'!V105</f>
        <v>4.07E-2</v>
      </c>
      <c r="R17" s="26">
        <f>'Scenario Inputs'!W105</f>
        <v>4.07E-2</v>
      </c>
      <c r="S17" s="26">
        <f>'Scenario Inputs'!X105</f>
        <v>4.07E-2</v>
      </c>
      <c r="T17" s="26">
        <f>'Scenario Inputs'!Y105</f>
        <v>4.07E-2</v>
      </c>
      <c r="U17" s="26">
        <f>'Scenario Inputs'!Z105</f>
        <v>4.07E-2</v>
      </c>
      <c r="V17" s="26">
        <f>'Scenario Inputs'!AA105</f>
        <v>4.07E-2</v>
      </c>
      <c r="W17" s="26">
        <f>'Scenario Inputs'!AB105</f>
        <v>4.07E-2</v>
      </c>
      <c r="X17" s="26">
        <f>'Scenario Inputs'!AC105</f>
        <v>4.07E-2</v>
      </c>
      <c r="Y17" s="26">
        <f>'Scenario Inputs'!AD105</f>
        <v>4.07E-2</v>
      </c>
      <c r="Z17" s="26">
        <f>'Scenario Inputs'!AE105</f>
        <v>4.07E-2</v>
      </c>
      <c r="AA17" s="26">
        <f>'Scenario Inputs'!AF105</f>
        <v>4.07E-2</v>
      </c>
      <c r="AB17" s="26">
        <f>'Scenario Inputs'!AG105</f>
        <v>4.07E-2</v>
      </c>
      <c r="AC17" s="26">
        <f>'Scenario Inputs'!AH105</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1.1535612258040955</v>
      </c>
      <c r="G19" s="43">
        <f t="shared" ref="G19:AC19" si="5">(G12+G14)*G17</f>
        <v>2.4365280974809318</v>
      </c>
      <c r="H19" s="43">
        <f t="shared" si="5"/>
        <v>3.6483724018051924</v>
      </c>
      <c r="I19" s="43">
        <f t="shared" si="5"/>
        <v>4.8564908418270365</v>
      </c>
      <c r="J19" s="43">
        <f t="shared" si="5"/>
        <v>5.8349308025351574</v>
      </c>
      <c r="K19" s="43">
        <f t="shared" si="5"/>
        <v>6.2962915143645164</v>
      </c>
      <c r="L19" s="43">
        <f t="shared" si="5"/>
        <v>6.7536280018332819</v>
      </c>
      <c r="M19" s="43">
        <f t="shared" si="5"/>
        <v>7.2069768244609707</v>
      </c>
      <c r="N19" s="43">
        <f t="shared" si="5"/>
        <v>7.6558972510473779</v>
      </c>
      <c r="O19" s="43">
        <f t="shared" si="5"/>
        <v>8.1010454187863008</v>
      </c>
      <c r="P19" s="43">
        <f t="shared" si="5"/>
        <v>8.3273751215237173</v>
      </c>
      <c r="Q19" s="43">
        <f t="shared" si="5"/>
        <v>8.5568478789139846</v>
      </c>
      <c r="R19" s="43">
        <f t="shared" si="5"/>
        <v>8.789556317516853</v>
      </c>
      <c r="S19" s="43">
        <f t="shared" si="5"/>
        <v>9.0255942760490147</v>
      </c>
      <c r="T19" s="43">
        <f t="shared" si="5"/>
        <v>9.2650568434042615</v>
      </c>
      <c r="U19" s="43">
        <f t="shared" si="5"/>
        <v>9.0657284104752627</v>
      </c>
      <c r="V19" s="43">
        <f t="shared" si="5"/>
        <v>8.8706883294522978</v>
      </c>
      <c r="W19" s="43">
        <f t="shared" si="5"/>
        <v>8.6798443407324601</v>
      </c>
      <c r="X19" s="43">
        <f t="shared" si="5"/>
        <v>8.4931061695859427</v>
      </c>
      <c r="Y19" s="43">
        <f t="shared" si="5"/>
        <v>8.3103854834534712</v>
      </c>
      <c r="Z19" s="43">
        <f t="shared" si="5"/>
        <v>8.1315958501624532</v>
      </c>
      <c r="AA19" s="43">
        <f t="shared" si="5"/>
        <v>7.9566526970420579</v>
      </c>
      <c r="AB19" s="43">
        <f t="shared" si="5"/>
        <v>7.7854732709178958</v>
      </c>
      <c r="AC19" s="43">
        <f t="shared" si="5"/>
        <v>7.6179765989673687</v>
      </c>
    </row>
    <row r="20" spans="2:29" x14ac:dyDescent="0.3">
      <c r="B20" s="18" t="s">
        <v>234</v>
      </c>
      <c r="C20" s="3" t="s">
        <v>86</v>
      </c>
      <c r="D20" s="3" t="s">
        <v>87</v>
      </c>
      <c r="E20" s="43">
        <f>E15*E16*E17</f>
        <v>0.57721756659996382</v>
      </c>
      <c r="F20" s="43">
        <f>F15*F16*F17</f>
        <v>0.65438766540710624</v>
      </c>
      <c r="G20" s="43">
        <f t="shared" ref="G20:AC20" si="6">G15*G16*G17</f>
        <v>0.63261077126057685</v>
      </c>
      <c r="H20" s="43">
        <f t="shared" si="6"/>
        <v>0.64379211256635338</v>
      </c>
      <c r="I20" s="43">
        <f t="shared" si="6"/>
        <v>0.54187144902650686</v>
      </c>
      <c r="J20" s="43">
        <f t="shared" si="6"/>
        <v>0.29366901400114875</v>
      </c>
      <c r="K20" s="43">
        <f t="shared" si="6"/>
        <v>0.29662199440416592</v>
      </c>
      <c r="L20" s="43">
        <f t="shared" si="6"/>
        <v>0.29954994703947452</v>
      </c>
      <c r="M20" s="43">
        <f t="shared" si="6"/>
        <v>0.30221443932449932</v>
      </c>
      <c r="N20" s="43">
        <f t="shared" si="6"/>
        <v>0.30515957639831165</v>
      </c>
      <c r="O20" s="43">
        <f t="shared" si="6"/>
        <v>0.20045954481401679</v>
      </c>
      <c r="P20" s="43">
        <f t="shared" si="6"/>
        <v>0.20446873571029717</v>
      </c>
      <c r="Q20" s="43">
        <f t="shared" si="6"/>
        <v>0.20855811042450312</v>
      </c>
      <c r="R20" s="43">
        <f t="shared" si="6"/>
        <v>0.21272927263299315</v>
      </c>
      <c r="S20" s="43">
        <f t="shared" si="6"/>
        <v>0.21698385808565304</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27.787282020621845</v>
      </c>
      <c r="F21" s="76">
        <f>F12+F14+F15-F19-F20</f>
        <v>58.691720804570316</v>
      </c>
      <c r="G21" s="76">
        <f t="shared" ref="G21:AC21" si="7">G12+G14+G15-G19-G20</f>
        <v>87.882940738189347</v>
      </c>
      <c r="H21" s="76">
        <f t="shared" si="7"/>
        <v>116.98441108606823</v>
      </c>
      <c r="I21" s="76">
        <f t="shared" si="7"/>
        <v>140.55332664968824</v>
      </c>
      <c r="J21" s="76">
        <f t="shared" si="7"/>
        <v>151.66670314507192</v>
      </c>
      <c r="K21" s="76">
        <f t="shared" si="7"/>
        <v>162.68314308024475</v>
      </c>
      <c r="L21" s="76">
        <f t="shared" si="7"/>
        <v>173.60352711039582</v>
      </c>
      <c r="M21" s="76">
        <f t="shared" si="7"/>
        <v>184.41723878805652</v>
      </c>
      <c r="N21" s="76">
        <f t="shared" si="7"/>
        <v>195.14008331614156</v>
      </c>
      <c r="O21" s="76">
        <f t="shared" si="7"/>
        <v>200.59197190161674</v>
      </c>
      <c r="P21" s="76">
        <f t="shared" si="7"/>
        <v>206.11957120282278</v>
      </c>
      <c r="Q21" s="76">
        <f t="shared" si="7"/>
        <v>211.72511243235661</v>
      </c>
      <c r="R21" s="76">
        <f t="shared" si="7"/>
        <v>217.41085600156609</v>
      </c>
      <c r="S21" s="76">
        <f t="shared" si="7"/>
        <v>223.1790924363892</v>
      </c>
      <c r="T21" s="76">
        <f t="shared" si="7"/>
        <v>218.37761744171272</v>
      </c>
      <c r="U21" s="76">
        <f t="shared" si="7"/>
        <v>213.67944138007172</v>
      </c>
      <c r="V21" s="76">
        <f t="shared" si="7"/>
        <v>209.08234187822086</v>
      </c>
      <c r="W21" s="76">
        <f t="shared" si="7"/>
        <v>204.5841443750528</v>
      </c>
      <c r="X21" s="76">
        <f t="shared" si="7"/>
        <v>200.18272109296794</v>
      </c>
      <c r="Y21" s="76">
        <f t="shared" si="7"/>
        <v>195.87599003137382</v>
      </c>
      <c r="Z21" s="76">
        <f t="shared" si="7"/>
        <v>191.66191398183884</v>
      </c>
      <c r="AA21" s="76">
        <f t="shared" si="7"/>
        <v>187.53849956443358</v>
      </c>
      <c r="AB21" s="76">
        <f t="shared" si="7"/>
        <v>183.50379628480437</v>
      </c>
      <c r="AC21" s="76">
        <f t="shared" si="7"/>
        <v>179.55589561153309</v>
      </c>
    </row>
    <row r="22" spans="2:29" x14ac:dyDescent="0.3">
      <c r="B22" s="27" t="s">
        <v>245</v>
      </c>
      <c r="C22" s="28" t="s">
        <v>86</v>
      </c>
      <c r="D22" s="28" t="s">
        <v>87</v>
      </c>
      <c r="E22" s="170">
        <f t="shared" ref="E22" si="8">AVERAGE(SUM(E12,E14),(E21*(1/(1+E29))))</f>
        <v>13.458917960196574</v>
      </c>
      <c r="F22" s="170">
        <f t="shared" ref="F22" si="9">AVERAGE(SUM(F12,F14),(F21*(1/(1+F29))))</f>
        <v>42.599161222055614</v>
      </c>
      <c r="G22" s="170">
        <f t="shared" ref="G22" si="10">AVERAGE(SUM(G12,G14),(G21*(1/(1+G29))))</f>
        <v>72.499347763478852</v>
      </c>
      <c r="H22" s="170">
        <f t="shared" ref="H22" si="11">AVERAGE(SUM(H12,H14),(H21*(1/(1+H29))))</f>
        <v>101.48232200163798</v>
      </c>
      <c r="I22" s="170">
        <f t="shared" ref="I22" si="12">AVERAGE(SUM(I12,I14),(I21*(1/(1+I29))))</f>
        <v>127.73980159116509</v>
      </c>
      <c r="J22" s="170">
        <f t="shared" ref="J22" si="13">AVERAGE(SUM(J12,J14),(J21*(1/(1+J29))))</f>
        <v>145.14277159137583</v>
      </c>
      <c r="K22" s="170">
        <f t="shared" ref="K22" si="14">AVERAGE(SUM(K12,K14),(K21*(1/(1+K29))))</f>
        <v>156.14646492784834</v>
      </c>
      <c r="L22" s="170">
        <f t="shared" ref="L22" si="15">AVERAGE(SUM(L12,L14),(L21*(1/(1+L29))))</f>
        <v>167.05419542970418</v>
      </c>
      <c r="M22" s="170">
        <f t="shared" ref="M22" si="16">AVERAGE(SUM(M12,M14),(M21*(1/(1+M29))))</f>
        <v>177.86127009824631</v>
      </c>
      <c r="N22" s="170">
        <f t="shared" ref="N22" si="17">AVERAGE(SUM(N12,N14),(N21*(1/(1+N29))))</f>
        <v>188.56992987942968</v>
      </c>
      <c r="O22" s="170">
        <f t="shared" ref="O22" si="18">AVERAGE(SUM(O12,O14),(O21*(1/(1+O29))))</f>
        <v>196.67923184588528</v>
      </c>
      <c r="P22" s="170">
        <f t="shared" ref="P22" si="19">AVERAGE(SUM(P12,P14),(P21*(1/(1+P29))))</f>
        <v>202.13701716978716</v>
      </c>
      <c r="Q22" s="170">
        <f t="shared" ref="Q22" si="20">AVERAGE(SUM(Q12,Q14),(Q21*(1/(1+Q29))))</f>
        <v>207.67116654658724</v>
      </c>
      <c r="R22" s="170">
        <f t="shared" ref="R22" si="21">AVERAGE(SUM(R12,R14),(R21*(1/(1+R29))))</f>
        <v>213.28391273697872</v>
      </c>
      <c r="S22" s="170">
        <f t="shared" ref="S22" si="22">AVERAGE(SUM(S12,S14),(S21*(1/(1+S29))))</f>
        <v>218.97751797917959</v>
      </c>
      <c r="T22" s="170">
        <f t="shared" ref="T22" si="23">AVERAGE(SUM(T12,T14),(T21*(1/(1+T29))))</f>
        <v>219.59369858870434</v>
      </c>
      <c r="U22" s="170">
        <f t="shared" ref="U22" si="24">AVERAGE(SUM(U12,U14),(U21*(1/(1+U29))))</f>
        <v>214.86935975726698</v>
      </c>
      <c r="V22" s="170">
        <f t="shared" ref="V22" si="25">AVERAGE(SUM(V12,V14),(V21*(1/(1+V29))))</f>
        <v>210.24666035144912</v>
      </c>
      <c r="W22" s="170">
        <f t="shared" ref="W22" si="26">AVERAGE(SUM(W12,W14),(W21*(1/(1+W29))))</f>
        <v>205.72341370064805</v>
      </c>
      <c r="X22" s="170">
        <f t="shared" ref="X22" si="27">AVERAGE(SUM(X12,X14),(X21*(1/(1+X29))))</f>
        <v>201.29748017829229</v>
      </c>
      <c r="Y22" s="170">
        <f t="shared" ref="Y22" si="28">AVERAGE(SUM(Y12,Y14),(Y21*(1/(1+Y29))))</f>
        <v>196.96676618973652</v>
      </c>
      <c r="Z22" s="170">
        <f t="shared" ref="Z22" si="29">AVERAGE(SUM(Z12,Z14),(Z21*(1/(1+Z29))))</f>
        <v>192.72922318193054</v>
      </c>
      <c r="AA22" s="170">
        <f t="shared" ref="AA22" si="30">AVERAGE(SUM(AA12,AA14),(AA21*(1/(1+AA29))))</f>
        <v>188.58284667439449</v>
      </c>
      <c r="AB22" s="170">
        <f t="shared" ref="AB22" si="31">AVERAGE(SUM(AB12,AB14),(AB21*(1/(1+AB29))))</f>
        <v>184.5256753110416</v>
      </c>
      <c r="AC22" s="170">
        <f t="shared" ref="AC22" si="32">AVERAGE(SUM(AC12,AC14),(AC21*(1/(1+AC29))))</f>
        <v>180.55578993239985</v>
      </c>
    </row>
    <row r="23" spans="2:29" ht="15" thickBot="1" x14ac:dyDescent="0.35">
      <c r="B23" s="56" t="s">
        <v>229</v>
      </c>
      <c r="C23" s="57" t="s">
        <v>86</v>
      </c>
      <c r="D23" s="57" t="s">
        <v>87</v>
      </c>
      <c r="E23" s="75">
        <f t="shared" ref="E23" si="33">E19+E20</f>
        <v>0.57721756659996382</v>
      </c>
      <c r="F23" s="75">
        <f t="shared" ref="F23:AC23" si="34">F19+F20</f>
        <v>1.8079488912112018</v>
      </c>
      <c r="G23" s="75">
        <f t="shared" si="34"/>
        <v>3.0691388687415087</v>
      </c>
      <c r="H23" s="75">
        <f t="shared" si="34"/>
        <v>4.2921645143715459</v>
      </c>
      <c r="I23" s="75">
        <f t="shared" si="34"/>
        <v>5.3983622908535436</v>
      </c>
      <c r="J23" s="75">
        <f t="shared" si="34"/>
        <v>6.1285998165363065</v>
      </c>
      <c r="K23" s="75">
        <f t="shared" si="34"/>
        <v>6.5929135087686825</v>
      </c>
      <c r="L23" s="75">
        <f t="shared" si="34"/>
        <v>7.0531779488727562</v>
      </c>
      <c r="M23" s="75">
        <f t="shared" si="34"/>
        <v>7.5091912637854703</v>
      </c>
      <c r="N23" s="75">
        <f t="shared" si="34"/>
        <v>7.9610568274456899</v>
      </c>
      <c r="O23" s="75">
        <f t="shared" si="34"/>
        <v>8.3015049636003173</v>
      </c>
      <c r="P23" s="75">
        <f t="shared" si="34"/>
        <v>8.5318438572340138</v>
      </c>
      <c r="Q23" s="75">
        <f t="shared" si="34"/>
        <v>8.7654059893384879</v>
      </c>
      <c r="R23" s="75">
        <f t="shared" si="34"/>
        <v>9.002285590149846</v>
      </c>
      <c r="S23" s="75">
        <f t="shared" si="34"/>
        <v>9.2425781341346678</v>
      </c>
      <c r="T23" s="75">
        <f t="shared" si="34"/>
        <v>9.2650568434042615</v>
      </c>
      <c r="U23" s="75">
        <f t="shared" si="34"/>
        <v>9.0657284104752627</v>
      </c>
      <c r="V23" s="75">
        <f t="shared" si="34"/>
        <v>8.8706883294522978</v>
      </c>
      <c r="W23" s="75">
        <f t="shared" si="34"/>
        <v>8.6798443407324601</v>
      </c>
      <c r="X23" s="75">
        <f t="shared" si="34"/>
        <v>8.4931061695859427</v>
      </c>
      <c r="Y23" s="75">
        <f t="shared" si="34"/>
        <v>8.3103854834534712</v>
      </c>
      <c r="Z23" s="75">
        <f t="shared" si="34"/>
        <v>8.1315958501624532</v>
      </c>
      <c r="AA23" s="75">
        <f t="shared" si="34"/>
        <v>7.9566526970420579</v>
      </c>
      <c r="AB23" s="75">
        <f t="shared" si="34"/>
        <v>7.7854732709178958</v>
      </c>
      <c r="AC23" s="75">
        <f t="shared" si="34"/>
        <v>7.6179765989673687</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35">F5</f>
        <v>0</v>
      </c>
      <c r="G26" s="171">
        <f t="shared" si="35"/>
        <v>0</v>
      </c>
      <c r="H26" s="171">
        <f t="shared" si="35"/>
        <v>0</v>
      </c>
      <c r="I26" s="171">
        <f t="shared" si="35"/>
        <v>0</v>
      </c>
      <c r="J26" s="171">
        <f t="shared" si="35"/>
        <v>0.28017651361001505</v>
      </c>
      <c r="K26" s="171">
        <f t="shared" si="35"/>
        <v>0.2833057577879971</v>
      </c>
      <c r="L26" s="171">
        <f t="shared" si="35"/>
        <v>0.28518621521960308</v>
      </c>
      <c r="M26" s="171">
        <f t="shared" si="35"/>
        <v>0.28831569227157033</v>
      </c>
      <c r="N26" s="171">
        <f t="shared" si="35"/>
        <v>0.2914562739195285</v>
      </c>
      <c r="O26" s="171">
        <f t="shared" si="35"/>
        <v>0.29460715255649639</v>
      </c>
      <c r="P26" s="171">
        <f t="shared" si="35"/>
        <v>0.30049929560762634</v>
      </c>
      <c r="Q26" s="171">
        <f t="shared" si="35"/>
        <v>0.30650928151977891</v>
      </c>
      <c r="R26" s="171">
        <f t="shared" si="35"/>
        <v>0.31263946715017443</v>
      </c>
      <c r="S26" s="171">
        <f t="shared" si="35"/>
        <v>0.31889225649317793</v>
      </c>
      <c r="T26" s="171">
        <f t="shared" si="35"/>
        <v>0</v>
      </c>
      <c r="U26" s="171">
        <f t="shared" si="35"/>
        <v>0</v>
      </c>
      <c r="V26" s="171">
        <f t="shared" si="35"/>
        <v>0</v>
      </c>
      <c r="W26" s="171">
        <f t="shared" si="35"/>
        <v>0</v>
      </c>
      <c r="X26" s="171">
        <f t="shared" si="35"/>
        <v>0</v>
      </c>
      <c r="Y26" s="171">
        <f t="shared" si="35"/>
        <v>0</v>
      </c>
      <c r="Z26" s="171">
        <f t="shared" si="35"/>
        <v>0</v>
      </c>
      <c r="AA26" s="171">
        <f t="shared" si="35"/>
        <v>0</v>
      </c>
      <c r="AB26" s="171">
        <f t="shared" si="35"/>
        <v>0</v>
      </c>
      <c r="AC26" s="171">
        <f t="shared" si="35"/>
        <v>0</v>
      </c>
    </row>
    <row r="27" spans="2:29" x14ac:dyDescent="0.3">
      <c r="B27" s="3" t="s">
        <v>230</v>
      </c>
      <c r="C27" s="36" t="s">
        <v>86</v>
      </c>
      <c r="D27" s="36" t="s">
        <v>87</v>
      </c>
      <c r="E27" s="38">
        <f t="shared" ref="E27:AC27" si="36">E23</f>
        <v>0.57721756659996382</v>
      </c>
      <c r="F27" s="38">
        <f t="shared" si="36"/>
        <v>1.8079488912112018</v>
      </c>
      <c r="G27" s="38">
        <f t="shared" si="36"/>
        <v>3.0691388687415087</v>
      </c>
      <c r="H27" s="38">
        <f t="shared" si="36"/>
        <v>4.2921645143715459</v>
      </c>
      <c r="I27" s="38">
        <f t="shared" si="36"/>
        <v>5.3983622908535436</v>
      </c>
      <c r="J27" s="38">
        <f t="shared" si="36"/>
        <v>6.1285998165363065</v>
      </c>
      <c r="K27" s="38">
        <f t="shared" si="36"/>
        <v>6.5929135087686825</v>
      </c>
      <c r="L27" s="38">
        <f t="shared" si="36"/>
        <v>7.0531779488727562</v>
      </c>
      <c r="M27" s="38">
        <f t="shared" si="36"/>
        <v>7.5091912637854703</v>
      </c>
      <c r="N27" s="38">
        <f t="shared" si="36"/>
        <v>7.9610568274456899</v>
      </c>
      <c r="O27" s="38">
        <f t="shared" si="36"/>
        <v>8.3015049636003173</v>
      </c>
      <c r="P27" s="38">
        <f t="shared" si="36"/>
        <v>8.5318438572340138</v>
      </c>
      <c r="Q27" s="38">
        <f t="shared" si="36"/>
        <v>8.7654059893384879</v>
      </c>
      <c r="R27" s="38">
        <f t="shared" si="36"/>
        <v>9.002285590149846</v>
      </c>
      <c r="S27" s="38">
        <f t="shared" si="36"/>
        <v>9.2425781341346678</v>
      </c>
      <c r="T27" s="38">
        <f t="shared" si="36"/>
        <v>9.2650568434042615</v>
      </c>
      <c r="U27" s="38">
        <f t="shared" si="36"/>
        <v>9.0657284104752627</v>
      </c>
      <c r="V27" s="38">
        <f t="shared" si="36"/>
        <v>8.8706883294522978</v>
      </c>
      <c r="W27" s="38">
        <f t="shared" si="36"/>
        <v>8.6798443407324601</v>
      </c>
      <c r="X27" s="38">
        <f t="shared" si="36"/>
        <v>8.4931061695859427</v>
      </c>
      <c r="Y27" s="38">
        <f t="shared" si="36"/>
        <v>8.3103854834534712</v>
      </c>
      <c r="Z27" s="38">
        <f t="shared" si="36"/>
        <v>8.1315958501624532</v>
      </c>
      <c r="AA27" s="38">
        <f t="shared" si="36"/>
        <v>7.9566526970420579</v>
      </c>
      <c r="AB27" s="38">
        <f t="shared" si="36"/>
        <v>7.7854732709178958</v>
      </c>
      <c r="AC27" s="38">
        <f t="shared" si="36"/>
        <v>7.6179765989673687</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AC30" si="37">E29*E22</f>
        <v>0.43472305011434936</v>
      </c>
      <c r="F30" s="38">
        <f t="shared" si="37"/>
        <v>1.3759529074723964</v>
      </c>
      <c r="G30" s="38">
        <f t="shared" si="37"/>
        <v>2.341728932760367</v>
      </c>
      <c r="H30" s="38">
        <f t="shared" si="37"/>
        <v>3.277879000652907</v>
      </c>
      <c r="I30" s="38">
        <f t="shared" si="37"/>
        <v>4.1259955913946325</v>
      </c>
      <c r="J30" s="38">
        <f t="shared" si="37"/>
        <v>4.6881115224014396</v>
      </c>
      <c r="K30" s="38">
        <f t="shared" si="37"/>
        <v>5.0435308171695015</v>
      </c>
      <c r="L30" s="38">
        <f t="shared" si="37"/>
        <v>5.3958505123794458</v>
      </c>
      <c r="M30" s="38">
        <f t="shared" si="37"/>
        <v>5.7449190241733561</v>
      </c>
      <c r="N30" s="38">
        <f t="shared" si="37"/>
        <v>6.0908087351055791</v>
      </c>
      <c r="O30" s="38">
        <f t="shared" si="37"/>
        <v>6.3527391886220954</v>
      </c>
      <c r="P30" s="38">
        <f t="shared" si="37"/>
        <v>6.5290256545841254</v>
      </c>
      <c r="Q30" s="38">
        <f t="shared" si="37"/>
        <v>6.7077786794547682</v>
      </c>
      <c r="R30" s="38">
        <f t="shared" si="37"/>
        <v>6.8890703814044132</v>
      </c>
      <c r="S30" s="38">
        <f t="shared" si="37"/>
        <v>7.0729738307275012</v>
      </c>
      <c r="T30" s="38">
        <f t="shared" si="37"/>
        <v>7.0928764644151512</v>
      </c>
      <c r="U30" s="38">
        <f t="shared" si="37"/>
        <v>6.9402803201597241</v>
      </c>
      <c r="V30" s="38">
        <f t="shared" si="37"/>
        <v>6.7909671293518068</v>
      </c>
      <c r="W30" s="38">
        <f t="shared" si="37"/>
        <v>6.6448662625309325</v>
      </c>
      <c r="X30" s="38">
        <f t="shared" si="37"/>
        <v>6.501908609758841</v>
      </c>
      <c r="Y30" s="38">
        <f t="shared" si="37"/>
        <v>6.3620265479284903</v>
      </c>
      <c r="Z30" s="38">
        <f t="shared" si="37"/>
        <v>6.225153908776357</v>
      </c>
      <c r="AA30" s="38">
        <f t="shared" si="37"/>
        <v>6.0912259475829424</v>
      </c>
      <c r="AB30" s="38">
        <f t="shared" si="37"/>
        <v>5.9601793125466438</v>
      </c>
      <c r="AC30" s="38">
        <f t="shared" si="37"/>
        <v>5.8319520148165154</v>
      </c>
    </row>
    <row r="31" spans="2:29" ht="15" thickBot="1" x14ac:dyDescent="0.35">
      <c r="B31" s="218" t="s">
        <v>100</v>
      </c>
      <c r="C31" s="229" t="s">
        <v>86</v>
      </c>
      <c r="D31" s="230" t="s">
        <v>87</v>
      </c>
      <c r="E31" s="231">
        <f>E26+E27+E30</f>
        <v>1.0119406167143132</v>
      </c>
      <c r="F31" s="231">
        <f t="shared" ref="F31:AC31" si="38">F26+F27+F30</f>
        <v>3.183901798683598</v>
      </c>
      <c r="G31" s="231">
        <f t="shared" si="38"/>
        <v>5.4108678015018761</v>
      </c>
      <c r="H31" s="231">
        <f t="shared" si="38"/>
        <v>7.5700435150244534</v>
      </c>
      <c r="I31" s="231">
        <f t="shared" si="38"/>
        <v>9.5243578822481751</v>
      </c>
      <c r="J31" s="231">
        <f t="shared" si="38"/>
        <v>11.096887852547761</v>
      </c>
      <c r="K31" s="231">
        <f t="shared" si="38"/>
        <v>11.919750083726182</v>
      </c>
      <c r="L31" s="231">
        <f t="shared" si="38"/>
        <v>12.734214676471804</v>
      </c>
      <c r="M31" s="231">
        <f t="shared" si="38"/>
        <v>13.542425980230398</v>
      </c>
      <c r="N31" s="231">
        <f t="shared" si="38"/>
        <v>14.343321836470798</v>
      </c>
      <c r="O31" s="231">
        <f t="shared" si="38"/>
        <v>14.948851304778909</v>
      </c>
      <c r="P31" s="231">
        <f t="shared" si="38"/>
        <v>15.361368807425766</v>
      </c>
      <c r="Q31" s="231">
        <f t="shared" si="38"/>
        <v>15.779693950313035</v>
      </c>
      <c r="R31" s="231">
        <f t="shared" si="38"/>
        <v>16.203995438704432</v>
      </c>
      <c r="S31" s="231">
        <f t="shared" si="38"/>
        <v>16.634444221355349</v>
      </c>
      <c r="T31" s="231">
        <f t="shared" si="38"/>
        <v>16.357933307819412</v>
      </c>
      <c r="U31" s="231">
        <f t="shared" si="38"/>
        <v>16.006008730634989</v>
      </c>
      <c r="V31" s="231">
        <f t="shared" si="38"/>
        <v>15.661655458804105</v>
      </c>
      <c r="W31" s="231">
        <f t="shared" si="38"/>
        <v>15.324710603263393</v>
      </c>
      <c r="X31" s="231">
        <f t="shared" si="38"/>
        <v>14.995014779344784</v>
      </c>
      <c r="Y31" s="231">
        <f t="shared" si="38"/>
        <v>14.672412031381961</v>
      </c>
      <c r="Z31" s="231">
        <f t="shared" si="38"/>
        <v>14.356749758938811</v>
      </c>
      <c r="AA31" s="231">
        <f t="shared" si="38"/>
        <v>14.047878644625001</v>
      </c>
      <c r="AB31" s="231">
        <f t="shared" si="38"/>
        <v>13.74565258346454</v>
      </c>
      <c r="AC31" s="231">
        <f t="shared" si="38"/>
        <v>13.449928613783884</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1.0119406167143132</v>
      </c>
      <c r="F33" s="222">
        <f>F31+F32</f>
        <v>3.183901798683598</v>
      </c>
      <c r="G33" s="222">
        <f t="shared" ref="G33:AC33" si="39">G31+G32</f>
        <v>5.4108678015018761</v>
      </c>
      <c r="H33" s="222">
        <f t="shared" si="39"/>
        <v>7.5700435150244534</v>
      </c>
      <c r="I33" s="222">
        <f t="shared" si="39"/>
        <v>9.5243578822481751</v>
      </c>
      <c r="J33" s="222">
        <f t="shared" si="39"/>
        <v>11.096887852547761</v>
      </c>
      <c r="K33" s="222">
        <f t="shared" si="39"/>
        <v>11.919750083726182</v>
      </c>
      <c r="L33" s="222">
        <f t="shared" si="39"/>
        <v>12.734214676471804</v>
      </c>
      <c r="M33" s="222">
        <f t="shared" si="39"/>
        <v>13.542425980230398</v>
      </c>
      <c r="N33" s="222">
        <f t="shared" si="39"/>
        <v>14.343321836470798</v>
      </c>
      <c r="O33" s="222">
        <f t="shared" si="39"/>
        <v>14.948851304778909</v>
      </c>
      <c r="P33" s="222">
        <f t="shared" si="39"/>
        <v>15.361368807425766</v>
      </c>
      <c r="Q33" s="222">
        <f t="shared" si="39"/>
        <v>15.779693950313035</v>
      </c>
      <c r="R33" s="222">
        <f t="shared" si="39"/>
        <v>16.203995438704432</v>
      </c>
      <c r="S33" s="222">
        <f t="shared" si="39"/>
        <v>16.634444221355349</v>
      </c>
      <c r="T33" s="222">
        <f t="shared" si="39"/>
        <v>16.357933307819412</v>
      </c>
      <c r="U33" s="222">
        <f t="shared" si="39"/>
        <v>16.006008730634989</v>
      </c>
      <c r="V33" s="222">
        <f t="shared" si="39"/>
        <v>15.661655458804105</v>
      </c>
      <c r="W33" s="222">
        <f t="shared" si="39"/>
        <v>15.324710603263393</v>
      </c>
      <c r="X33" s="222">
        <f t="shared" si="39"/>
        <v>14.995014779344784</v>
      </c>
      <c r="Y33" s="222">
        <f t="shared" si="39"/>
        <v>14.672412031381961</v>
      </c>
      <c r="Z33" s="222">
        <f t="shared" si="39"/>
        <v>14.356749758938811</v>
      </c>
      <c r="AA33" s="222">
        <f t="shared" si="39"/>
        <v>14.047878644625001</v>
      </c>
      <c r="AB33" s="222">
        <f t="shared" si="39"/>
        <v>13.74565258346454</v>
      </c>
      <c r="AC33" s="222">
        <f t="shared" si="39"/>
        <v>13.449928613783884</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1.0220600228814565</v>
      </c>
      <c r="F35" s="237">
        <f>F34*F33</f>
        <v>3.2157408166704342</v>
      </c>
      <c r="G35" s="237">
        <f t="shared" ref="G35:AC35" si="40">G34*G33</f>
        <v>5.4649764795168947</v>
      </c>
      <c r="H35" s="237">
        <f t="shared" si="40"/>
        <v>7.6457439501746975</v>
      </c>
      <c r="I35" s="237">
        <f t="shared" si="40"/>
        <v>9.6196014610706566</v>
      </c>
      <c r="J35" s="237">
        <f t="shared" si="40"/>
        <v>11.207856731073239</v>
      </c>
      <c r="K35" s="237">
        <f t="shared" si="40"/>
        <v>12.038947584563443</v>
      </c>
      <c r="L35" s="237">
        <f t="shared" si="40"/>
        <v>12.861556823236523</v>
      </c>
      <c r="M35" s="237">
        <f t="shared" si="40"/>
        <v>13.677850240032702</v>
      </c>
      <c r="N35" s="237">
        <f t="shared" si="40"/>
        <v>14.486755054835506</v>
      </c>
      <c r="O35" s="237">
        <f t="shared" si="40"/>
        <v>15.098339817826698</v>
      </c>
      <c r="P35" s="237">
        <f t="shared" si="40"/>
        <v>15.514982495500023</v>
      </c>
      <c r="Q35" s="237">
        <f t="shared" si="40"/>
        <v>15.937490889816166</v>
      </c>
      <c r="R35" s="237">
        <f t="shared" si="40"/>
        <v>16.366035393091476</v>
      </c>
      <c r="S35" s="237">
        <f t="shared" si="40"/>
        <v>16.800788663568902</v>
      </c>
      <c r="T35" s="237">
        <f t="shared" si="40"/>
        <v>16.521512640897605</v>
      </c>
      <c r="U35" s="237">
        <f t="shared" si="40"/>
        <v>16.166068817941337</v>
      </c>
      <c r="V35" s="237">
        <f t="shared" si="40"/>
        <v>15.818272013392146</v>
      </c>
      <c r="W35" s="237">
        <f t="shared" si="40"/>
        <v>15.477957709296026</v>
      </c>
      <c r="X35" s="237">
        <f t="shared" si="40"/>
        <v>15.144964927138231</v>
      </c>
      <c r="Y35" s="237">
        <f t="shared" si="40"/>
        <v>14.819136151695782</v>
      </c>
      <c r="Z35" s="237">
        <f t="shared" si="40"/>
        <v>14.500317256528199</v>
      </c>
      <c r="AA35" s="237">
        <f t="shared" si="40"/>
        <v>14.188357431071251</v>
      </c>
      <c r="AB35" s="237">
        <f t="shared" si="40"/>
        <v>13.883109109299186</v>
      </c>
      <c r="AC35" s="237">
        <f t="shared" si="40"/>
        <v>13.584427899921723</v>
      </c>
    </row>
    <row r="36" spans="2:29" ht="15" thickBot="1" x14ac:dyDescent="0.35">
      <c r="B36" s="238" t="s">
        <v>104</v>
      </c>
      <c r="C36" s="209" t="s">
        <v>86</v>
      </c>
      <c r="D36" s="205" t="s">
        <v>51</v>
      </c>
      <c r="E36" s="204">
        <f>E35*('Scenario Inputs'!$G$3/'Scenario Inputs'!J3)</f>
        <v>0.93037388901046236</v>
      </c>
      <c r="F36" s="204">
        <f>F35*('Scenario Inputs'!$G$3/'Scenario Inputs'!K3)</f>
        <v>2.8698683729814869</v>
      </c>
      <c r="G36" s="204">
        <f>G35*('Scenario Inputs'!$G$3/'Scenario Inputs'!L3)</f>
        <v>4.7815540077563288</v>
      </c>
      <c r="H36" s="204">
        <f>H35*('Scenario Inputs'!$G$3/'Scenario Inputs'!M3)</f>
        <v>6.5584369284024175</v>
      </c>
      <c r="I36" s="204">
        <f>I35*('Scenario Inputs'!$G$3/'Scenario Inputs'!N3)</f>
        <v>8.0897947763471922</v>
      </c>
      <c r="J36" s="204">
        <f>J35*('Scenario Inputs'!$G$3/'Scenario Inputs'!O3)</f>
        <v>9.2406564401812599</v>
      </c>
      <c r="K36" s="204">
        <f>K35*('Scenario Inputs'!$G$3/'Scenario Inputs'!P3)</f>
        <v>9.7312494401475664</v>
      </c>
      <c r="L36" s="204">
        <f>L35*('Scenario Inputs'!$G$3/'Scenario Inputs'!Q3)</f>
        <v>10.192329386654217</v>
      </c>
      <c r="M36" s="204">
        <f>M35*('Scenario Inputs'!$G$3/'Scenario Inputs'!R3)</f>
        <v>10.62667949020768</v>
      </c>
      <c r="N36" s="204">
        <f>N35*('Scenario Inputs'!$G$3/'Scenario Inputs'!S3)</f>
        <v>11.034449795585601</v>
      </c>
      <c r="O36" s="204">
        <f>O35*('Scenario Inputs'!$G$3/'Scenario Inputs'!T3)</f>
        <v>11.27479333443844</v>
      </c>
      <c r="P36" s="204">
        <f>P35*('Scenario Inputs'!$G$3/'Scenario Inputs'!U3)</f>
        <v>11.358749251335617</v>
      </c>
      <c r="Q36" s="204">
        <f>Q35*('Scenario Inputs'!$G$3/'Scenario Inputs'!V3)</f>
        <v>11.439288162415076</v>
      </c>
      <c r="R36" s="204">
        <f>R35*('Scenario Inputs'!$G$3/'Scenario Inputs'!W3)</f>
        <v>11.516549139813606</v>
      </c>
      <c r="S36" s="204">
        <f>S35*('Scenario Inputs'!$G$3/'Scenario Inputs'!X3)</f>
        <v>11.590665595432014</v>
      </c>
      <c r="T36" s="204">
        <f>T35*('Scenario Inputs'!$G$3/'Scenario Inputs'!Y3)</f>
        <v>11.174506242230031</v>
      </c>
      <c r="U36" s="204">
        <f>U35*('Scenario Inputs'!$G$3/'Scenario Inputs'!Z3)</f>
        <v>10.71970383817127</v>
      </c>
      <c r="V36" s="204">
        <f>V35*('Scenario Inputs'!$G$3/'Scenario Inputs'!AA3)</f>
        <v>10.2834118919577</v>
      </c>
      <c r="W36" s="204">
        <f>W35*('Scenario Inputs'!$G$3/'Scenario Inputs'!AB3)</f>
        <v>9.8648770279550195</v>
      </c>
      <c r="X36" s="204">
        <f>X35*('Scenario Inputs'!$G$3/'Scenario Inputs'!AC3)</f>
        <v>9.4633765329172501</v>
      </c>
      <c r="Y36" s="204">
        <f>Y35*('Scenario Inputs'!$G$3/'Scenario Inputs'!AD3)</f>
        <v>9.0782171080275198</v>
      </c>
      <c r="Z36" s="204">
        <f>Z35*('Scenario Inputs'!$G$3/'Scenario Inputs'!AE3)</f>
        <v>8.7087336717307995</v>
      </c>
      <c r="AA36" s="204">
        <f>AA35*('Scenario Inputs'!$G$3/'Scenario Inputs'!AF3)</f>
        <v>8.3542882112913546</v>
      </c>
      <c r="AB36" s="204">
        <f>AB35*('Scenario Inputs'!$G$3/'Scenario Inputs'!AG3)</f>
        <v>8.0142686810917994</v>
      </c>
      <c r="AC36" s="204">
        <f>AC35*('Scenario Inputs'!$G$3/'Scenario Inputs'!AH3)</f>
        <v>7.688087945771362</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E36*E40</f>
        <v>0.67526536864379361</v>
      </c>
      <c r="F41" s="52">
        <f t="shared" ref="F41:AC41" si="41">F36*F40</f>
        <v>2.0829504651099633</v>
      </c>
      <c r="G41" s="52">
        <f t="shared" si="41"/>
        <v>3.4704518988295434</v>
      </c>
      <c r="H41" s="52">
        <f t="shared" si="41"/>
        <v>4.7601135226344748</v>
      </c>
      <c r="I41" s="52">
        <f t="shared" si="41"/>
        <v>5.8715730486727917</v>
      </c>
      <c r="J41" s="52">
        <f t="shared" si="41"/>
        <v>6.7068684442835584</v>
      </c>
      <c r="K41" s="52">
        <f t="shared" si="41"/>
        <v>7.0629408436591037</v>
      </c>
      <c r="L41" s="52">
        <f t="shared" si="41"/>
        <v>7.3975926688336306</v>
      </c>
      <c r="M41" s="52">
        <f t="shared" si="41"/>
        <v>7.7128439739927339</v>
      </c>
      <c r="N41" s="52">
        <f t="shared" si="41"/>
        <v>8.0088036616360299</v>
      </c>
      <c r="O41" s="52">
        <f t="shared" si="41"/>
        <v>8.1832450021354202</v>
      </c>
      <c r="P41" s="52">
        <f t="shared" si="41"/>
        <v>8.2441802066193901</v>
      </c>
      <c r="Q41" s="52">
        <f t="shared" si="41"/>
        <v>8.3026353482808624</v>
      </c>
      <c r="R41" s="52">
        <f t="shared" si="41"/>
        <v>8.3587113656767151</v>
      </c>
      <c r="S41" s="52">
        <f t="shared" si="41"/>
        <v>8.4125050891645561</v>
      </c>
      <c r="T41" s="52">
        <f t="shared" si="41"/>
        <v>8.1104566306105568</v>
      </c>
      <c r="U41" s="52">
        <f t="shared" si="41"/>
        <v>7.7803610457447077</v>
      </c>
      <c r="V41" s="52">
        <f t="shared" si="41"/>
        <v>7.4637003511828981</v>
      </c>
      <c r="W41" s="52">
        <f t="shared" si="41"/>
        <v>7.1599277468897533</v>
      </c>
      <c r="X41" s="52">
        <f t="shared" si="41"/>
        <v>6.8685186875913402</v>
      </c>
      <c r="Y41" s="52">
        <f t="shared" si="41"/>
        <v>6.5889699770063741</v>
      </c>
      <c r="Z41" s="52">
        <f t="shared" si="41"/>
        <v>6.3207988989422139</v>
      </c>
      <c r="AA41" s="52">
        <f t="shared" si="41"/>
        <v>6.0635423837552649</v>
      </c>
      <c r="AB41" s="52">
        <f t="shared" si="41"/>
        <v>5.816756208736428</v>
      </c>
      <c r="AC41" s="52">
        <f t="shared" si="41"/>
        <v>5.5800142310408543</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AC43" si="42">(E41*1000000)/(E42*1000)</f>
        <v>0.50266210630486863</v>
      </c>
      <c r="F43" s="155">
        <f t="shared" si="42"/>
        <v>1.5409810286342724</v>
      </c>
      <c r="G43" s="155">
        <f t="shared" si="42"/>
        <v>2.55119064978259</v>
      </c>
      <c r="H43" s="155">
        <f t="shared" si="42"/>
        <v>3.4775276429282549</v>
      </c>
      <c r="I43" s="155">
        <f t="shared" si="42"/>
        <v>4.2634667956356971</v>
      </c>
      <c r="J43" s="155">
        <f t="shared" si="42"/>
        <v>4.8406479229854344</v>
      </c>
      <c r="K43" s="155">
        <f t="shared" si="42"/>
        <v>5.0671065471620329</v>
      </c>
      <c r="L43" s="155">
        <f t="shared" si="42"/>
        <v>5.2753664145463643</v>
      </c>
      <c r="M43" s="155">
        <f t="shared" si="42"/>
        <v>5.4676650730002265</v>
      </c>
      <c r="N43" s="155">
        <f t="shared" si="42"/>
        <v>5.6444195826363428</v>
      </c>
      <c r="O43" s="155">
        <f t="shared" si="42"/>
        <v>5.7341240445197066</v>
      </c>
      <c r="P43" s="155">
        <f t="shared" si="42"/>
        <v>5.7433414975701877</v>
      </c>
      <c r="Q43" s="155">
        <f t="shared" si="42"/>
        <v>5.7512502508846026</v>
      </c>
      <c r="R43" s="155">
        <f t="shared" si="42"/>
        <v>5.757766722455842</v>
      </c>
      <c r="S43" s="155">
        <f t="shared" si="42"/>
        <v>5.7629440571484754</v>
      </c>
      <c r="T43" s="155">
        <f t="shared" si="42"/>
        <v>5.5253141097317169</v>
      </c>
      <c r="U43" s="155">
        <f t="shared" si="42"/>
        <v>5.2686812738938826</v>
      </c>
      <c r="V43" s="155">
        <f t="shared" si="42"/>
        <v>5.026114234936145</v>
      </c>
      <c r="W43" s="155">
        <f t="shared" si="42"/>
        <v>4.7947120659456246</v>
      </c>
      <c r="X43" s="155">
        <f t="shared" si="42"/>
        <v>4.5741364899363361</v>
      </c>
      <c r="Y43" s="155">
        <f t="shared" si="42"/>
        <v>4.3643242840484096</v>
      </c>
      <c r="Z43" s="155">
        <f t="shared" si="42"/>
        <v>4.1637980237703083</v>
      </c>
      <c r="AA43" s="155">
        <f t="shared" si="42"/>
        <v>3.9722513950624139</v>
      </c>
      <c r="AB43" s="155">
        <f t="shared" si="42"/>
        <v>3.7898929091720941</v>
      </c>
      <c r="AC43" s="155">
        <f t="shared" si="42"/>
        <v>3.6163462696115452</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Inputs'!J97*('Scenario Inputs'!J3/'Scenario Inputs'!$G$3)</f>
        <v>115.90116825911115</v>
      </c>
      <c r="F47" s="14">
        <f>'Scenario Inputs'!K97*('Scenario Inputs'!K3/'Scenario Inputs'!$G$3)</f>
        <v>137.73526362649537</v>
      </c>
      <c r="G47" s="14">
        <f>'Scenario Inputs'!L97*('Scenario Inputs'!L3/'Scenario Inputs'!$G$3)</f>
        <v>149.51910756778247</v>
      </c>
      <c r="H47" s="14">
        <f>'Scenario Inputs'!M97*('Scenario Inputs'!M3/'Scenario Inputs'!$G$3)</f>
        <v>136.7468766028</v>
      </c>
      <c r="I47" s="14">
        <f>'Scenario Inputs'!N97*('Scenario Inputs'!N3/'Scenario Inputs'!$G$3)</f>
        <v>115.44171322808376</v>
      </c>
      <c r="J47" s="14">
        <f>'Scenario Inputs'!O97*('Scenario Inputs'!O3/'Scenario Inputs'!$G$3)</f>
        <v>139.96818115631754</v>
      </c>
      <c r="K47" s="14">
        <f>'Scenario Inputs'!P97*('Scenario Inputs'!P3/'Scenario Inputs'!$G$3)</f>
        <v>141.2965816964311</v>
      </c>
      <c r="L47" s="14">
        <f>'Scenario Inputs'!Q97*('Scenario Inputs'!Q3/'Scenario Inputs'!$G$3)</f>
        <v>142.73822448922741</v>
      </c>
      <c r="M47" s="14">
        <f>'Scenario Inputs'!R97*('Scenario Inputs'!R3/'Scenario Inputs'!$G$3)</f>
        <v>143.93259950119798</v>
      </c>
      <c r="N47" s="14">
        <f>'Scenario Inputs'!S97*('Scenario Inputs'!S3/'Scenario Inputs'!$G$3)</f>
        <v>145.27651102179883</v>
      </c>
      <c r="O47" s="14">
        <f>'Scenario Inputs'!T97*('Scenario Inputs'!T3/'Scenario Inputs'!$G$3)</f>
        <v>136.188851886344</v>
      </c>
      <c r="P47" s="14">
        <f>'Scenario Inputs'!U97*('Scenario Inputs'!U3/'Scenario Inputs'!$G$3)</f>
        <v>138.9126289240709</v>
      </c>
      <c r="Q47" s="14">
        <f>'Scenario Inputs'!V97*('Scenario Inputs'!V3/'Scenario Inputs'!$G$3)</f>
        <v>141.69088150255232</v>
      </c>
      <c r="R47" s="14">
        <f>'Scenario Inputs'!W97*('Scenario Inputs'!W3/'Scenario Inputs'!$G$3)</f>
        <v>144.52469913260336</v>
      </c>
      <c r="S47" s="14">
        <f>'Scenario Inputs'!X97*('Scenario Inputs'!X3/'Scenario Inputs'!$G$3)</f>
        <v>147.41519311525542</v>
      </c>
      <c r="T47" s="14">
        <f>'Scenario Inputs'!Y97*('Scenario Inputs'!Y3/'Scenario Inputs'!$G$3)</f>
        <v>130.7254624421156</v>
      </c>
      <c r="U47" s="14">
        <f>'Scenario Inputs'!Z97*('Scenario Inputs'!Z3/'Scenario Inputs'!$G$3)</f>
        <v>133.3399716909579</v>
      </c>
      <c r="V47" s="14">
        <f>'Scenario Inputs'!AA97*('Scenario Inputs'!AA3/'Scenario Inputs'!$G$3)</f>
        <v>136.00677112477709</v>
      </c>
      <c r="W47" s="14">
        <f>'Scenario Inputs'!AB97*('Scenario Inputs'!AB3/'Scenario Inputs'!$G$3)</f>
        <v>138.72690654727262</v>
      </c>
      <c r="X47" s="14">
        <f>'Scenario Inputs'!AC97*('Scenario Inputs'!AC3/'Scenario Inputs'!$G$3)</f>
        <v>141.50144467821806</v>
      </c>
      <c r="Y47" s="14">
        <f>'Scenario Inputs'!AD97*('Scenario Inputs'!AD3/'Scenario Inputs'!$G$3)</f>
        <v>105.15262572705073</v>
      </c>
      <c r="Z47" s="14">
        <f>'Scenario Inputs'!AE97*('Scenario Inputs'!AE3/'Scenario Inputs'!$G$3)</f>
        <v>107.25567824159175</v>
      </c>
      <c r="AA47" s="14">
        <f>'Scenario Inputs'!AF97*('Scenario Inputs'!AF3/'Scenario Inputs'!$G$3)</f>
        <v>109.40079180642358</v>
      </c>
      <c r="AB47" s="14">
        <f>'Scenario Inputs'!AG97*('Scenario Inputs'!AG3/'Scenario Inputs'!$G$3)</f>
        <v>111.58880764255204</v>
      </c>
      <c r="AC47" s="24">
        <f>'Scenario Inputs'!AH97*('Scenario Inputs'!AH3/'Scenario Inputs'!$G$3)</f>
        <v>113.82058379540308</v>
      </c>
    </row>
    <row r="48" spans="2:29" x14ac:dyDescent="0.3">
      <c r="B48" s="3" t="s">
        <v>88</v>
      </c>
      <c r="C48" s="3" t="s">
        <v>86</v>
      </c>
      <c r="D48" s="3" t="s">
        <v>87</v>
      </c>
      <c r="E48" s="15">
        <f>'Scenario Inputs'!J101*('Scenario Inputs'!J3/'Scenario Inputs'!$G$3)</f>
        <v>1.3391295506128342</v>
      </c>
      <c r="F48" s="158">
        <f>'Scenario Inputs'!K101*('Scenario Inputs'!K3/'Scenario Inputs'!$G$3)</f>
        <v>1.304283620058742</v>
      </c>
      <c r="G48" s="158">
        <f>'Scenario Inputs'!L101*('Scenario Inputs'!L3/'Scenario Inputs'!$G$3)</f>
        <v>5.9009421451637012</v>
      </c>
      <c r="H48" s="158">
        <f>'Scenario Inputs'!M101*('Scenario Inputs'!M3/'Scenario Inputs'!$G$3)</f>
        <v>7.4144086546786694</v>
      </c>
      <c r="I48" s="158">
        <f>'Scenario Inputs'!N101*('Scenario Inputs'!N3/'Scenario Inputs'!$G$3)</f>
        <v>7.8159758253061256</v>
      </c>
      <c r="J48" s="158">
        <f>'Scenario Inputs'!O101*('Scenario Inputs'!O3/'Scenario Inputs'!$G$3)</f>
        <v>9.967491726610838</v>
      </c>
      <c r="K48" s="158">
        <f>'Scenario Inputs'!P101*('Scenario Inputs'!P3/'Scenario Inputs'!$G$3)</f>
        <v>10.067870117374323</v>
      </c>
      <c r="L48" s="158">
        <f>'Scenario Inputs'!Q101*('Scenario Inputs'!Q3/'Scenario Inputs'!$G$3)</f>
        <v>10.169538532985758</v>
      </c>
      <c r="M48" s="158">
        <f>'Scenario Inputs'!R101*('Scenario Inputs'!R3/'Scenario Inputs'!$G$3)</f>
        <v>10.258375300912569</v>
      </c>
      <c r="N48" s="158">
        <f>'Scenario Inputs'!S101*('Scenario Inputs'!S3/'Scenario Inputs'!$G$3)</f>
        <v>10.345384858044524</v>
      </c>
      <c r="O48" s="158">
        <f>'Scenario Inputs'!T101*('Scenario Inputs'!T3/'Scenario Inputs'!$G$3)</f>
        <v>9.0015876340216732</v>
      </c>
      <c r="P48" s="158">
        <f>'Scenario Inputs'!U101*('Scenario Inputs'!U3/'Scenario Inputs'!$G$3)</f>
        <v>9.1816193867021099</v>
      </c>
      <c r="Q48" s="158">
        <f>'Scenario Inputs'!V101*('Scenario Inputs'!V3/'Scenario Inputs'!$G$3)</f>
        <v>9.3652517744361514</v>
      </c>
      <c r="R48" s="158">
        <f>'Scenario Inputs'!W101*('Scenario Inputs'!W3/'Scenario Inputs'!$G$3)</f>
        <v>9.552556809924873</v>
      </c>
      <c r="S48" s="158">
        <f>'Scenario Inputs'!X101*('Scenario Inputs'!X3/'Scenario Inputs'!$G$3)</f>
        <v>9.7436079461233707</v>
      </c>
      <c r="T48" s="158">
        <f>'Scenario Inputs'!Y101*('Scenario Inputs'!Y3/'Scenario Inputs'!$G$3)</f>
        <v>14.223174443698451</v>
      </c>
      <c r="U48" s="158">
        <f>'Scenario Inputs'!Z101*('Scenario Inputs'!Z3/'Scenario Inputs'!$G$3)</f>
        <v>14.507637932572418</v>
      </c>
      <c r="V48" s="158">
        <f>'Scenario Inputs'!AA101*('Scenario Inputs'!AA3/'Scenario Inputs'!$G$3)</f>
        <v>14.797790691223868</v>
      </c>
      <c r="W48" s="158">
        <f>'Scenario Inputs'!AB101*('Scenario Inputs'!AB3/'Scenario Inputs'!$G$3)</f>
        <v>15.093746505048346</v>
      </c>
      <c r="X48" s="158">
        <f>'Scenario Inputs'!AC101*('Scenario Inputs'!AC3/'Scenario Inputs'!$G$3)</f>
        <v>15.395621435149312</v>
      </c>
      <c r="Y48" s="158">
        <f>'Scenario Inputs'!AD101*('Scenario Inputs'!AD3/'Scenario Inputs'!$G$3)</f>
        <v>12.993776461150134</v>
      </c>
      <c r="Z48" s="158">
        <f>'Scenario Inputs'!AE101*('Scenario Inputs'!AE3/'Scenario Inputs'!$G$3)</f>
        <v>13.253651990373136</v>
      </c>
      <c r="AA48" s="158">
        <f>'Scenario Inputs'!AF101*('Scenario Inputs'!AF3/'Scenario Inputs'!$G$3)</f>
        <v>13.518725030180599</v>
      </c>
      <c r="AB48" s="158">
        <f>'Scenario Inputs'!AG101*('Scenario Inputs'!AG3/'Scenario Inputs'!$G$3)</f>
        <v>13.78909953078421</v>
      </c>
      <c r="AC48" s="159">
        <f>'Scenario Inputs'!AH101*('Scenario Inputs'!AH3/'Scenario Inputs'!$G$3)</f>
        <v>14.064881521399894</v>
      </c>
    </row>
    <row r="49" spans="2:29" x14ac:dyDescent="0.3">
      <c r="B49" s="17" t="s">
        <v>89</v>
      </c>
      <c r="C49" s="17" t="s">
        <v>86</v>
      </c>
      <c r="D49" s="17" t="s">
        <v>87</v>
      </c>
      <c r="E49" s="16">
        <f t="shared" ref="E49:AC49" si="43">E48+E47</f>
        <v>117.24029780972398</v>
      </c>
      <c r="F49" s="16">
        <f t="shared" si="43"/>
        <v>139.03954724655412</v>
      </c>
      <c r="G49" s="16">
        <f t="shared" si="43"/>
        <v>155.42004971294617</v>
      </c>
      <c r="H49" s="16">
        <f t="shared" si="43"/>
        <v>144.16128525747868</v>
      </c>
      <c r="I49" s="16">
        <f t="shared" si="43"/>
        <v>123.25768905338988</v>
      </c>
      <c r="J49" s="16">
        <f t="shared" si="43"/>
        <v>149.93567288292837</v>
      </c>
      <c r="K49" s="16">
        <f t="shared" si="43"/>
        <v>151.36445181380543</v>
      </c>
      <c r="L49" s="16">
        <f t="shared" si="43"/>
        <v>152.90776302221317</v>
      </c>
      <c r="M49" s="16">
        <f t="shared" si="43"/>
        <v>154.19097480211056</v>
      </c>
      <c r="N49" s="16">
        <f t="shared" si="43"/>
        <v>155.62189587984335</v>
      </c>
      <c r="O49" s="16">
        <f t="shared" si="43"/>
        <v>145.19043952036566</v>
      </c>
      <c r="P49" s="16">
        <f t="shared" si="43"/>
        <v>148.09424831077303</v>
      </c>
      <c r="Q49" s="16">
        <f t="shared" si="43"/>
        <v>151.05613327698848</v>
      </c>
      <c r="R49" s="16">
        <f t="shared" si="43"/>
        <v>154.07725594252824</v>
      </c>
      <c r="S49" s="16">
        <f t="shared" si="43"/>
        <v>157.1588010613788</v>
      </c>
      <c r="T49" s="16">
        <f t="shared" si="43"/>
        <v>144.94863688581404</v>
      </c>
      <c r="U49" s="16">
        <f t="shared" si="43"/>
        <v>147.8476096235303</v>
      </c>
      <c r="V49" s="16">
        <f t="shared" si="43"/>
        <v>150.80456181600096</v>
      </c>
      <c r="W49" s="16">
        <f t="shared" si="43"/>
        <v>153.82065305232098</v>
      </c>
      <c r="X49" s="16">
        <f t="shared" si="43"/>
        <v>156.89706611336737</v>
      </c>
      <c r="Y49" s="16">
        <f t="shared" si="43"/>
        <v>118.14640218820087</v>
      </c>
      <c r="Z49" s="16">
        <f t="shared" si="43"/>
        <v>120.5093302319649</v>
      </c>
      <c r="AA49" s="16">
        <f t="shared" si="43"/>
        <v>122.91951683660419</v>
      </c>
      <c r="AB49" s="16">
        <f t="shared" si="43"/>
        <v>125.37790717333625</v>
      </c>
      <c r="AC49" s="69">
        <f t="shared" si="43"/>
        <v>127.88546531680298</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73"/>
    </row>
    <row r="51" spans="2:29" x14ac:dyDescent="0.3">
      <c r="B51" s="40" t="s">
        <v>90</v>
      </c>
      <c r="C51" s="40" t="s">
        <v>86</v>
      </c>
      <c r="D51" s="40" t="s">
        <v>87</v>
      </c>
      <c r="E51" s="41">
        <f>E47</f>
        <v>115.90116825911115</v>
      </c>
      <c r="F51" s="41">
        <f t="shared" ref="F51:AC51" si="44">F47</f>
        <v>137.73526362649537</v>
      </c>
      <c r="G51" s="41">
        <f t="shared" si="44"/>
        <v>149.51910756778247</v>
      </c>
      <c r="H51" s="41">
        <f t="shared" si="44"/>
        <v>136.7468766028</v>
      </c>
      <c r="I51" s="41">
        <f t="shared" si="44"/>
        <v>115.44171322808376</v>
      </c>
      <c r="J51" s="41">
        <f t="shared" si="44"/>
        <v>139.96818115631754</v>
      </c>
      <c r="K51" s="41">
        <f t="shared" si="44"/>
        <v>141.2965816964311</v>
      </c>
      <c r="L51" s="41">
        <f t="shared" si="44"/>
        <v>142.73822448922741</v>
      </c>
      <c r="M51" s="41">
        <f t="shared" si="44"/>
        <v>143.93259950119798</v>
      </c>
      <c r="N51" s="41">
        <f t="shared" si="44"/>
        <v>145.27651102179883</v>
      </c>
      <c r="O51" s="41">
        <f t="shared" si="44"/>
        <v>136.188851886344</v>
      </c>
      <c r="P51" s="41">
        <f t="shared" si="44"/>
        <v>138.9126289240709</v>
      </c>
      <c r="Q51" s="41">
        <f t="shared" si="44"/>
        <v>141.69088150255232</v>
      </c>
      <c r="R51" s="41">
        <f t="shared" si="44"/>
        <v>144.52469913260336</v>
      </c>
      <c r="S51" s="41">
        <f t="shared" si="44"/>
        <v>147.41519311525542</v>
      </c>
      <c r="T51" s="41">
        <f t="shared" si="44"/>
        <v>130.7254624421156</v>
      </c>
      <c r="U51" s="41">
        <f t="shared" si="44"/>
        <v>133.3399716909579</v>
      </c>
      <c r="V51" s="41">
        <f t="shared" si="44"/>
        <v>136.00677112477709</v>
      </c>
      <c r="W51" s="41">
        <f t="shared" si="44"/>
        <v>138.72690654727262</v>
      </c>
      <c r="X51" s="41">
        <f t="shared" si="44"/>
        <v>141.50144467821806</v>
      </c>
      <c r="Y51" s="41">
        <f t="shared" si="44"/>
        <v>105.15262572705073</v>
      </c>
      <c r="Z51" s="41">
        <f t="shared" si="44"/>
        <v>107.25567824159175</v>
      </c>
      <c r="AA51" s="41">
        <f t="shared" si="44"/>
        <v>109.40079180642358</v>
      </c>
      <c r="AB51" s="41">
        <f t="shared" si="44"/>
        <v>111.58880764255204</v>
      </c>
      <c r="AC51" s="41">
        <f t="shared" si="44"/>
        <v>113.82058379540308</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113.15431057137022</v>
      </c>
      <c r="G55" s="74">
        <f t="shared" ref="G55:AC55" si="45">F64</f>
        <v>246.68063626526791</v>
      </c>
      <c r="H55" s="74">
        <f t="shared" si="45"/>
        <v>385.6632383068461</v>
      </c>
      <c r="I55" s="74">
        <f t="shared" si="45"/>
        <v>508.23643245463734</v>
      </c>
      <c r="J55" s="74">
        <f t="shared" si="45"/>
        <v>606.53469069199139</v>
      </c>
      <c r="K55" s="74">
        <f t="shared" si="45"/>
        <v>725.99158054316752</v>
      </c>
      <c r="L55" s="74">
        <f t="shared" si="45"/>
        <v>843.35902392815547</v>
      </c>
      <c r="M55" s="74">
        <f t="shared" si="45"/>
        <v>958.80681088667302</v>
      </c>
      <c r="N55" s="74">
        <f t="shared" si="45"/>
        <v>1072.1479523046769</v>
      </c>
      <c r="O55" s="74">
        <f t="shared" si="45"/>
        <v>1183.5881598633262</v>
      </c>
      <c r="P55" s="74">
        <f t="shared" si="45"/>
        <v>1282.9969788041583</v>
      </c>
      <c r="Q55" s="74">
        <f t="shared" si="45"/>
        <v>1382.2469800675885</v>
      </c>
      <c r="R55" s="74">
        <f t="shared" si="45"/>
        <v>1481.3958502875741</v>
      </c>
      <c r="S55" s="74">
        <f t="shared" si="45"/>
        <v>1580.5007044867825</v>
      </c>
      <c r="T55" s="74">
        <f t="shared" si="45"/>
        <v>1679.6181235544152</v>
      </c>
      <c r="U55" s="74">
        <f t="shared" si="45"/>
        <v>1759.6315779701324</v>
      </c>
      <c r="V55" s="74">
        <f t="shared" si="45"/>
        <v>1839.9293563597173</v>
      </c>
      <c r="W55" s="74">
        <f t="shared" si="45"/>
        <v>1920.554449614752</v>
      </c>
      <c r="X55" s="74">
        <f t="shared" si="45"/>
        <v>2001.5496509391755</v>
      </c>
      <c r="Y55" s="74">
        <f t="shared" si="45"/>
        <v>2082.9575818736962</v>
      </c>
      <c r="Z55" s="74">
        <f t="shared" si="45"/>
        <v>2126.5704088400598</v>
      </c>
      <c r="AA55" s="74">
        <f t="shared" si="45"/>
        <v>2171.000109557528</v>
      </c>
      <c r="AB55" s="74">
        <f t="shared" si="45"/>
        <v>2216.2645914924024</v>
      </c>
      <c r="AC55" s="74">
        <f t="shared" si="45"/>
        <v>2262.3820757541998</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46">E56*E55</f>
        <v>0</v>
      </c>
      <c r="F57" s="43">
        <f t="shared" ref="F57:AC57" si="47">F56*F55</f>
        <v>2.2630862114274315</v>
      </c>
      <c r="G57" s="43">
        <f t="shared" si="47"/>
        <v>4.9336127253053075</v>
      </c>
      <c r="H57" s="43">
        <f t="shared" si="47"/>
        <v>7.7132647661369287</v>
      </c>
      <c r="I57" s="43">
        <f t="shared" si="47"/>
        <v>10.164728649092757</v>
      </c>
      <c r="J57" s="43">
        <f t="shared" si="47"/>
        <v>12.130693813839704</v>
      </c>
      <c r="K57" s="43">
        <f t="shared" si="47"/>
        <v>14.519831610863363</v>
      </c>
      <c r="L57" s="43">
        <f t="shared" si="47"/>
        <v>16.867180478563313</v>
      </c>
      <c r="M57" s="43">
        <f t="shared" si="47"/>
        <v>19.176136217733266</v>
      </c>
      <c r="N57" s="43">
        <f t="shared" si="47"/>
        <v>21.442959046093556</v>
      </c>
      <c r="O57" s="43">
        <f t="shared" si="47"/>
        <v>23.671763197266543</v>
      </c>
      <c r="P57" s="43">
        <f t="shared" si="47"/>
        <v>25.65993957608319</v>
      </c>
      <c r="Q57" s="43">
        <f t="shared" si="47"/>
        <v>27.644939601351794</v>
      </c>
      <c r="R57" s="43">
        <f t="shared" si="47"/>
        <v>29.62791700575151</v>
      </c>
      <c r="S57" s="43">
        <f t="shared" si="47"/>
        <v>31.610014089735678</v>
      </c>
      <c r="T57" s="43">
        <f t="shared" si="47"/>
        <v>33.592362471088336</v>
      </c>
      <c r="U57" s="43">
        <f t="shared" si="47"/>
        <v>35.192631559402678</v>
      </c>
      <c r="V57" s="43">
        <f t="shared" si="47"/>
        <v>36.798587127194381</v>
      </c>
      <c r="W57" s="43">
        <f t="shared" si="47"/>
        <v>38.411088992295078</v>
      </c>
      <c r="X57" s="43">
        <f t="shared" si="47"/>
        <v>40.030993018783548</v>
      </c>
      <c r="Y57" s="43">
        <f t="shared" si="47"/>
        <v>41.659151637473961</v>
      </c>
      <c r="Z57" s="43">
        <f t="shared" si="47"/>
        <v>42.531408176801236</v>
      </c>
      <c r="AA57" s="43">
        <f t="shared" si="47"/>
        <v>43.420002191150601</v>
      </c>
      <c r="AB57" s="43">
        <f t="shared" si="47"/>
        <v>44.325291829848084</v>
      </c>
      <c r="AC57" s="43">
        <f t="shared" si="47"/>
        <v>45.247641515084034</v>
      </c>
    </row>
    <row r="58" spans="2:29" x14ac:dyDescent="0.3">
      <c r="B58" s="19" t="s">
        <v>96</v>
      </c>
      <c r="C58" s="3" t="s">
        <v>86</v>
      </c>
      <c r="D58" s="3" t="s">
        <v>87</v>
      </c>
      <c r="E58" s="25">
        <f t="shared" ref="E58" si="48">E51</f>
        <v>115.90116825911115</v>
      </c>
      <c r="F58" s="25">
        <f t="shared" ref="F58:AC58" si="49">F51</f>
        <v>137.73526362649537</v>
      </c>
      <c r="G58" s="25">
        <f t="shared" si="49"/>
        <v>149.51910756778247</v>
      </c>
      <c r="H58" s="25">
        <f t="shared" si="49"/>
        <v>136.7468766028</v>
      </c>
      <c r="I58" s="25">
        <f t="shared" si="49"/>
        <v>115.44171322808376</v>
      </c>
      <c r="J58" s="25">
        <f t="shared" si="49"/>
        <v>139.96818115631754</v>
      </c>
      <c r="K58" s="25">
        <f t="shared" si="49"/>
        <v>141.2965816964311</v>
      </c>
      <c r="L58" s="25">
        <f t="shared" si="49"/>
        <v>142.73822448922741</v>
      </c>
      <c r="M58" s="25">
        <f t="shared" si="49"/>
        <v>143.93259950119798</v>
      </c>
      <c r="N58" s="25">
        <f t="shared" si="49"/>
        <v>145.27651102179883</v>
      </c>
      <c r="O58" s="25">
        <f t="shared" si="49"/>
        <v>136.188851886344</v>
      </c>
      <c r="P58" s="25">
        <f t="shared" si="49"/>
        <v>138.9126289240709</v>
      </c>
      <c r="Q58" s="25">
        <f t="shared" si="49"/>
        <v>141.69088150255232</v>
      </c>
      <c r="R58" s="25">
        <f t="shared" si="49"/>
        <v>144.52469913260336</v>
      </c>
      <c r="S58" s="25">
        <f t="shared" si="49"/>
        <v>147.41519311525542</v>
      </c>
      <c r="T58" s="25">
        <f t="shared" si="49"/>
        <v>130.7254624421156</v>
      </c>
      <c r="U58" s="25">
        <f t="shared" si="49"/>
        <v>133.3399716909579</v>
      </c>
      <c r="V58" s="25">
        <f t="shared" si="49"/>
        <v>136.00677112477709</v>
      </c>
      <c r="W58" s="25">
        <f t="shared" si="49"/>
        <v>138.72690654727262</v>
      </c>
      <c r="X58" s="25">
        <f t="shared" si="49"/>
        <v>141.50144467821806</v>
      </c>
      <c r="Y58" s="25">
        <f t="shared" si="49"/>
        <v>105.15262572705073</v>
      </c>
      <c r="Z58" s="25">
        <f t="shared" si="49"/>
        <v>107.25567824159175</v>
      </c>
      <c r="AA58" s="25">
        <f t="shared" si="49"/>
        <v>109.40079180642358</v>
      </c>
      <c r="AB58" s="25">
        <f t="shared" si="49"/>
        <v>111.58880764255204</v>
      </c>
      <c r="AC58" s="25">
        <f t="shared" si="49"/>
        <v>113.82058379540308</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Inputs'!J106</f>
        <v>4.7399999999999998E-2</v>
      </c>
      <c r="F60" s="26">
        <f>'Scenario Inputs'!K106</f>
        <v>4.7399999999999998E-2</v>
      </c>
      <c r="G60" s="26">
        <f>'Scenario Inputs'!L106</f>
        <v>4.7399999999999998E-2</v>
      </c>
      <c r="H60" s="26">
        <f>'Scenario Inputs'!M106</f>
        <v>4.7399999999999998E-2</v>
      </c>
      <c r="I60" s="26">
        <f>'Scenario Inputs'!N106</f>
        <v>4.7399999999999998E-2</v>
      </c>
      <c r="J60" s="26">
        <f>'Scenario Inputs'!O106</f>
        <v>4.7399999999999998E-2</v>
      </c>
      <c r="K60" s="26">
        <f>'Scenario Inputs'!P106</f>
        <v>4.7399999999999998E-2</v>
      </c>
      <c r="L60" s="26">
        <f>'Scenario Inputs'!Q106</f>
        <v>4.7399999999999998E-2</v>
      </c>
      <c r="M60" s="26">
        <f>'Scenario Inputs'!R106</f>
        <v>4.7399999999999998E-2</v>
      </c>
      <c r="N60" s="26">
        <f>'Scenario Inputs'!S106</f>
        <v>4.7399999999999998E-2</v>
      </c>
      <c r="O60" s="26">
        <f>'Scenario Inputs'!T106</f>
        <v>4.7399999999999998E-2</v>
      </c>
      <c r="P60" s="26">
        <f>'Scenario Inputs'!U106</f>
        <v>4.7399999999999998E-2</v>
      </c>
      <c r="Q60" s="26">
        <f>'Scenario Inputs'!V106</f>
        <v>4.7399999999999998E-2</v>
      </c>
      <c r="R60" s="26">
        <f>'Scenario Inputs'!W106</f>
        <v>4.7399999999999998E-2</v>
      </c>
      <c r="S60" s="26">
        <f>'Scenario Inputs'!X106</f>
        <v>4.7399999999999998E-2</v>
      </c>
      <c r="T60" s="26">
        <f>'Scenario Inputs'!Y106</f>
        <v>4.7399999999999998E-2</v>
      </c>
      <c r="U60" s="26">
        <f>'Scenario Inputs'!Z106</f>
        <v>4.7399999999999998E-2</v>
      </c>
      <c r="V60" s="26">
        <f>'Scenario Inputs'!AA106</f>
        <v>4.7399999999999998E-2</v>
      </c>
      <c r="W60" s="26">
        <f>'Scenario Inputs'!AB106</f>
        <v>4.7399999999999998E-2</v>
      </c>
      <c r="X60" s="26">
        <f>'Scenario Inputs'!AC106</f>
        <v>4.7399999999999998E-2</v>
      </c>
      <c r="Y60" s="26">
        <f>'Scenario Inputs'!AD106</f>
        <v>4.7399999999999998E-2</v>
      </c>
      <c r="Z60" s="26">
        <f>'Scenario Inputs'!AE106</f>
        <v>4.7399999999999998E-2</v>
      </c>
      <c r="AA60" s="26">
        <f>'Scenario Inputs'!AF106</f>
        <v>4.7399999999999998E-2</v>
      </c>
      <c r="AB60" s="26">
        <f>'Scenario Inputs'!AG106</f>
        <v>4.7399999999999998E-2</v>
      </c>
      <c r="AC60" s="26">
        <f>'Scenario Inputs'!AH106</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50">(E55+E57)*E60</f>
        <v>0</v>
      </c>
      <c r="F62" s="43">
        <f t="shared" ref="F62:AC62" si="51">(F55+F57)*F60</f>
        <v>5.4707846075046085</v>
      </c>
      <c r="G62" s="43">
        <f t="shared" si="51"/>
        <v>11.92651540215317</v>
      </c>
      <c r="H62" s="43">
        <f t="shared" si="51"/>
        <v>18.646046245659395</v>
      </c>
      <c r="I62" s="43">
        <f t="shared" si="51"/>
        <v>24.572215036316809</v>
      </c>
      <c r="J62" s="43">
        <f t="shared" si="51"/>
        <v>29.324739225576391</v>
      </c>
      <c r="K62" s="43">
        <f t="shared" si="51"/>
        <v>35.100240936101059</v>
      </c>
      <c r="L62" s="43">
        <f t="shared" si="51"/>
        <v>40.77472208887847</v>
      </c>
      <c r="M62" s="43">
        <f t="shared" si="51"/>
        <v>46.356391692748858</v>
      </c>
      <c r="N62" s="43">
        <f t="shared" si="51"/>
        <v>51.836209198026516</v>
      </c>
      <c r="O62" s="43">
        <f t="shared" si="51"/>
        <v>57.224120353072088</v>
      </c>
      <c r="P62" s="43">
        <f t="shared" si="51"/>
        <v>62.030337931223443</v>
      </c>
      <c r="Q62" s="43">
        <f t="shared" si="51"/>
        <v>66.828876992307769</v>
      </c>
      <c r="R62" s="43">
        <f t="shared" si="51"/>
        <v>71.622526569703624</v>
      </c>
      <c r="S62" s="43">
        <f t="shared" si="51"/>
        <v>76.414048060526952</v>
      </c>
      <c r="T62" s="43">
        <f t="shared" si="51"/>
        <v>81.206177037608867</v>
      </c>
      <c r="U62" s="43">
        <f t="shared" si="51"/>
        <v>85.074667531699959</v>
      </c>
      <c r="V62" s="43">
        <f t="shared" si="51"/>
        <v>88.956904521279611</v>
      </c>
      <c r="W62" s="43">
        <f t="shared" si="51"/>
        <v>92.854966529974035</v>
      </c>
      <c r="X62" s="43">
        <f t="shared" si="51"/>
        <v>96.770922523607254</v>
      </c>
      <c r="Y62" s="43">
        <f t="shared" si="51"/>
        <v>100.70683316842945</v>
      </c>
      <c r="Z62" s="43">
        <f t="shared" si="51"/>
        <v>102.81542612659921</v>
      </c>
      <c r="AA62" s="43">
        <f t="shared" si="51"/>
        <v>104.96351329688737</v>
      </c>
      <c r="AB62" s="43">
        <f t="shared" si="51"/>
        <v>107.15196046947466</v>
      </c>
      <c r="AC62" s="43">
        <f t="shared" si="51"/>
        <v>109.38164859856406</v>
      </c>
    </row>
    <row r="63" spans="2:29" x14ac:dyDescent="0.3">
      <c r="B63" s="18" t="s">
        <v>234</v>
      </c>
      <c r="C63" s="3" t="s">
        <v>86</v>
      </c>
      <c r="D63" s="3" t="s">
        <v>87</v>
      </c>
      <c r="E63" s="43">
        <f t="shared" ref="E63" si="52">E58*E59*E60</f>
        <v>2.7468576877409339</v>
      </c>
      <c r="F63" s="43">
        <f t="shared" ref="F63:AC63" si="53">F58*F59*F60</f>
        <v>3.2643257479479399</v>
      </c>
      <c r="G63" s="43">
        <f t="shared" si="53"/>
        <v>3.5436028493564442</v>
      </c>
      <c r="H63" s="43">
        <f t="shared" si="53"/>
        <v>3.24090097548636</v>
      </c>
      <c r="I63" s="43">
        <f t="shared" si="53"/>
        <v>2.7359686035055848</v>
      </c>
      <c r="J63" s="43">
        <f t="shared" si="53"/>
        <v>3.3172458934047255</v>
      </c>
      <c r="K63" s="43">
        <f t="shared" si="53"/>
        <v>3.3487289862054168</v>
      </c>
      <c r="L63" s="43">
        <f t="shared" si="53"/>
        <v>3.3828959203946893</v>
      </c>
      <c r="M63" s="43">
        <f t="shared" si="53"/>
        <v>3.4112026081783919</v>
      </c>
      <c r="N63" s="43">
        <f t="shared" si="53"/>
        <v>3.4430533112166319</v>
      </c>
      <c r="O63" s="43">
        <f t="shared" si="53"/>
        <v>3.2276757897063524</v>
      </c>
      <c r="P63" s="43">
        <f t="shared" si="53"/>
        <v>3.2922293055004803</v>
      </c>
      <c r="Q63" s="43">
        <f t="shared" si="53"/>
        <v>3.3580738916104895</v>
      </c>
      <c r="R63" s="43">
        <f t="shared" si="53"/>
        <v>3.4252353694426994</v>
      </c>
      <c r="S63" s="43">
        <f t="shared" si="53"/>
        <v>3.4937400768315534</v>
      </c>
      <c r="T63" s="43">
        <f t="shared" si="53"/>
        <v>3.0981934598781398</v>
      </c>
      <c r="U63" s="43">
        <f t="shared" si="53"/>
        <v>3.1601573290757021</v>
      </c>
      <c r="V63" s="43">
        <f t="shared" si="53"/>
        <v>3.2233604756572167</v>
      </c>
      <c r="W63" s="43">
        <f t="shared" si="53"/>
        <v>3.2878276851703609</v>
      </c>
      <c r="X63" s="43">
        <f t="shared" si="53"/>
        <v>3.353584238873768</v>
      </c>
      <c r="Y63" s="43">
        <f t="shared" si="53"/>
        <v>2.4921172297311021</v>
      </c>
      <c r="Z63" s="43">
        <f t="shared" si="53"/>
        <v>2.5419595743257246</v>
      </c>
      <c r="AA63" s="43">
        <f t="shared" si="53"/>
        <v>2.5927987658122387</v>
      </c>
      <c r="AB63" s="43">
        <f t="shared" si="53"/>
        <v>2.6446547411284831</v>
      </c>
      <c r="AC63" s="43">
        <f t="shared" si="53"/>
        <v>2.697547835951053</v>
      </c>
    </row>
    <row r="64" spans="2:29" x14ac:dyDescent="0.3">
      <c r="B64" s="22" t="s">
        <v>244</v>
      </c>
      <c r="C64" s="23" t="s">
        <v>86</v>
      </c>
      <c r="D64" s="23" t="s">
        <v>87</v>
      </c>
      <c r="E64" s="76">
        <f>(E55*(1+E56))+E57+E58-E62-E63</f>
        <v>113.15431057137022</v>
      </c>
      <c r="F64" s="76">
        <f>(F55*(1+F56))+F57+F58-F62-F63</f>
        <v>246.68063626526791</v>
      </c>
      <c r="G64" s="76">
        <f>G55+G57+G58-G62-G63</f>
        <v>385.6632383068461</v>
      </c>
      <c r="H64" s="76">
        <f t="shared" ref="H64:AC64" si="54">H55+H57+H58-H62-H63</f>
        <v>508.23643245463734</v>
      </c>
      <c r="I64" s="76">
        <f t="shared" si="54"/>
        <v>606.53469069199139</v>
      </c>
      <c r="J64" s="76">
        <f t="shared" si="54"/>
        <v>725.99158054316752</v>
      </c>
      <c r="K64" s="76">
        <f t="shared" si="54"/>
        <v>843.35902392815547</v>
      </c>
      <c r="L64" s="76">
        <f t="shared" si="54"/>
        <v>958.80681088667302</v>
      </c>
      <c r="M64" s="76">
        <f t="shared" si="54"/>
        <v>1072.1479523046769</v>
      </c>
      <c r="N64" s="76">
        <f t="shared" si="54"/>
        <v>1183.5881598633262</v>
      </c>
      <c r="O64" s="76">
        <f t="shared" si="54"/>
        <v>1282.9969788041583</v>
      </c>
      <c r="P64" s="76">
        <f t="shared" si="54"/>
        <v>1382.2469800675885</v>
      </c>
      <c r="Q64" s="76">
        <f t="shared" si="54"/>
        <v>1481.3958502875741</v>
      </c>
      <c r="R64" s="76">
        <f t="shared" si="54"/>
        <v>1580.5007044867825</v>
      </c>
      <c r="S64" s="76">
        <f t="shared" si="54"/>
        <v>1679.6181235544152</v>
      </c>
      <c r="T64" s="76">
        <f t="shared" si="54"/>
        <v>1759.6315779701324</v>
      </c>
      <c r="U64" s="76">
        <f t="shared" si="54"/>
        <v>1839.9293563597173</v>
      </c>
      <c r="V64" s="76">
        <f t="shared" si="54"/>
        <v>1920.554449614752</v>
      </c>
      <c r="W64" s="76">
        <f t="shared" si="54"/>
        <v>2001.5496509391755</v>
      </c>
      <c r="X64" s="76">
        <f t="shared" si="54"/>
        <v>2082.9575818736962</v>
      </c>
      <c r="Y64" s="76">
        <f t="shared" si="54"/>
        <v>2126.5704088400598</v>
      </c>
      <c r="Z64" s="76">
        <f t="shared" si="54"/>
        <v>2171.000109557528</v>
      </c>
      <c r="AA64" s="76">
        <f t="shared" si="54"/>
        <v>2216.2645914924024</v>
      </c>
      <c r="AB64" s="76">
        <f t="shared" si="54"/>
        <v>2262.3820757541998</v>
      </c>
      <c r="AC64" s="76">
        <f t="shared" si="54"/>
        <v>2309.3711046301719</v>
      </c>
    </row>
    <row r="65" spans="2:29" x14ac:dyDescent="0.3">
      <c r="B65" s="27" t="s">
        <v>245</v>
      </c>
      <c r="C65" s="28" t="s">
        <v>86</v>
      </c>
      <c r="D65" s="28" t="s">
        <v>87</v>
      </c>
      <c r="E65" s="170">
        <f t="shared" ref="E65" si="55">AVERAGE(SUM(E55,E57),(E64*(1/(1+E72))))</f>
        <v>54.806892652993426</v>
      </c>
      <c r="F65" s="170">
        <f t="shared" ref="F65" si="56">AVERAGE(SUM(F55,F57),(F64*(1/(1+F72))))</f>
        <v>177.18977766354254</v>
      </c>
      <c r="G65" s="170">
        <f t="shared" ref="G65" si="57">AVERAGE(SUM(G55,G57),(G64*(1/(1+G72))))</f>
        <v>312.60516687969334</v>
      </c>
      <c r="H65" s="170">
        <f t="shared" ref="H65" si="58">AVERAGE(SUM(H55,H57),(H64*(1/(1+H72))))</f>
        <v>442.85527297146069</v>
      </c>
      <c r="I65" s="170">
        <f t="shared" ref="I65" si="59">AVERAGE(SUM(I55,I57),(I64*(1/(1+I72))))</f>
        <v>552.97888661211471</v>
      </c>
      <c r="J65" s="170">
        <f t="shared" ref="J65" si="60">AVERAGE(SUM(J55,J57),(J64*(1/(1+J72))))</f>
        <v>660.97057878937176</v>
      </c>
      <c r="K65" s="170">
        <f t="shared" ref="K65" si="61">AVERAGE(SUM(K55,K57),(K64*(1/(1+K72))))</f>
        <v>778.74113857152065</v>
      </c>
      <c r="L65" s="170">
        <f t="shared" ref="L65" si="62">AVERAGE(SUM(L55,L57),(L64*(1/(1+L72))))</f>
        <v>894.51628484729679</v>
      </c>
      <c r="M65" s="170">
        <f t="shared" ref="M65" si="63">AVERAGE(SUM(M55,M57),(M64*(1/(1+M72))))</f>
        <v>1008.2920413642137</v>
      </c>
      <c r="N65" s="170">
        <f t="shared" ref="N65" si="64">AVERAGE(SUM(N55,N57),(N64*(1/(1+N72))))</f>
        <v>1120.0726812218961</v>
      </c>
      <c r="O65" s="170">
        <f t="shared" ref="O65" si="65">AVERAGE(SUM(O55,O57),(O64*(1/(1+O72))))</f>
        <v>1225.0563776904041</v>
      </c>
      <c r="P65" s="170">
        <f t="shared" ref="P65" si="66">AVERAGE(SUM(P55,P57),(P64*(1/(1+P72))))</f>
        <v>1323.827141776379</v>
      </c>
      <c r="Q65" s="170">
        <f t="shared" ref="Q65" si="67">AVERAGE(SUM(Q55,Q57),(Q64*(1/(1+Q72))))</f>
        <v>1422.4679254876592</v>
      </c>
      <c r="R65" s="170">
        <f t="shared" ref="R65" si="68">AVERAGE(SUM(R55,R57),(R64*(1/(1+R72))))</f>
        <v>1521.0358129728193</v>
      </c>
      <c r="S65" s="170">
        <f t="shared" ref="S65" si="69">AVERAGE(SUM(S55,S57),(S64*(1/(1+S72))))</f>
        <v>1619.5873381482879</v>
      </c>
      <c r="T65" s="170">
        <f t="shared" ref="T65" si="70">AVERAGE(SUM(T55,T57),(T64*(1/(1+T72))))</f>
        <v>1708.892164435852</v>
      </c>
      <c r="U65" s="170">
        <f t="shared" ref="U65" si="71">AVERAGE(SUM(U55,U57),(U64*(1/(1+U72))))</f>
        <v>1788.5916825811569</v>
      </c>
      <c r="V65" s="170">
        <f t="shared" ref="V65" si="72">AVERAGE(SUM(V55,V57),(V64*(1/(1+V72))))</f>
        <v>1868.5947426505334</v>
      </c>
      <c r="W65" s="170">
        <f t="shared" ref="W65" si="73">AVERAGE(SUM(W55,W57),(W64*(1/(1+W72))))</f>
        <v>1948.943997114807</v>
      </c>
      <c r="X65" s="170">
        <f t="shared" ref="X65" si="74">AVERAGE(SUM(X55,X57),(X64*(1/(1+X72))))</f>
        <v>2029.6819144781059</v>
      </c>
      <c r="Y65" s="170">
        <f t="shared" ref="Y65" si="75">AVERAGE(SUM(Y55,Y57),(Y64*(1/(1+Y72))))</f>
        <v>2092.3240641497823</v>
      </c>
      <c r="Z65" s="170">
        <f t="shared" ref="Z65" si="76">AVERAGE(SUM(Z55,Z57),(Z64*(1/(1+Z72))))</f>
        <v>2136.0863679473186</v>
      </c>
      <c r="AA65" s="170">
        <f t="shared" ref="AA65" si="77">AVERAGE(SUM(AA55,AA57),(AA64*(1/(1+AA72))))</f>
        <v>2180.669608084163</v>
      </c>
      <c r="AB65" s="170">
        <f t="shared" ref="AB65" si="78">AVERAGE(SUM(AB55,AB57),(AB64*(1/(1+AB72))))</f>
        <v>2226.0917428595171</v>
      </c>
      <c r="AC65" s="170">
        <f t="shared" ref="AC65" si="79">AVERAGE(SUM(AC55,AC57),(AC64*(1/(1+AC72))))</f>
        <v>2272.3710460947659</v>
      </c>
    </row>
    <row r="66" spans="2:29" ht="15" thickBot="1" x14ac:dyDescent="0.35">
      <c r="B66" s="56" t="s">
        <v>231</v>
      </c>
      <c r="C66" s="57" t="s">
        <v>86</v>
      </c>
      <c r="D66" s="57" t="s">
        <v>87</v>
      </c>
      <c r="E66" s="75">
        <f t="shared" ref="E66" si="80">E62+E63</f>
        <v>2.7468576877409339</v>
      </c>
      <c r="F66" s="75">
        <f t="shared" ref="F66:AC66" si="81">F62+F63</f>
        <v>8.735110355452548</v>
      </c>
      <c r="G66" s="75">
        <f t="shared" si="81"/>
        <v>15.470118251509614</v>
      </c>
      <c r="H66" s="75">
        <f t="shared" si="81"/>
        <v>21.886947221145753</v>
      </c>
      <c r="I66" s="75">
        <f t="shared" si="81"/>
        <v>27.308183639822396</v>
      </c>
      <c r="J66" s="75">
        <f t="shared" si="81"/>
        <v>32.641985118981118</v>
      </c>
      <c r="K66" s="75">
        <f t="shared" si="81"/>
        <v>38.448969922306475</v>
      </c>
      <c r="L66" s="75">
        <f t="shared" si="81"/>
        <v>44.157618009273158</v>
      </c>
      <c r="M66" s="75">
        <f t="shared" si="81"/>
        <v>49.76759430092725</v>
      </c>
      <c r="N66" s="75">
        <f t="shared" si="81"/>
        <v>55.279262509243146</v>
      </c>
      <c r="O66" s="75">
        <f t="shared" si="81"/>
        <v>60.451796142778441</v>
      </c>
      <c r="P66" s="75">
        <f t="shared" si="81"/>
        <v>65.322567236723927</v>
      </c>
      <c r="Q66" s="75">
        <f t="shared" si="81"/>
        <v>70.186950883918257</v>
      </c>
      <c r="R66" s="75">
        <f t="shared" si="81"/>
        <v>75.047761939146326</v>
      </c>
      <c r="S66" s="75">
        <f t="shared" si="81"/>
        <v>79.907788137358509</v>
      </c>
      <c r="T66" s="75">
        <f t="shared" si="81"/>
        <v>84.304370497487014</v>
      </c>
      <c r="U66" s="75">
        <f t="shared" si="81"/>
        <v>88.23482486077566</v>
      </c>
      <c r="V66" s="75">
        <f t="shared" si="81"/>
        <v>92.180264996936828</v>
      </c>
      <c r="W66" s="75">
        <f t="shared" si="81"/>
        <v>96.142794215144392</v>
      </c>
      <c r="X66" s="75">
        <f t="shared" si="81"/>
        <v>100.12450676248102</v>
      </c>
      <c r="Y66" s="75">
        <f t="shared" si="81"/>
        <v>103.19895039816056</v>
      </c>
      <c r="Z66" s="75">
        <f t="shared" si="81"/>
        <v>105.35738570092494</v>
      </c>
      <c r="AA66" s="75">
        <f t="shared" si="81"/>
        <v>107.5563120626996</v>
      </c>
      <c r="AB66" s="75">
        <f t="shared" si="81"/>
        <v>109.79661521060314</v>
      </c>
      <c r="AC66" s="75">
        <f t="shared" si="81"/>
        <v>112.07919643451511</v>
      </c>
    </row>
    <row r="67" spans="2:29" ht="15" thickTop="1" x14ac:dyDescent="0.3"/>
    <row r="68" spans="2:29" x14ac:dyDescent="0.3">
      <c r="B68" s="32" t="s">
        <v>97</v>
      </c>
    </row>
    <row r="69" spans="2:29" x14ac:dyDescent="0.3">
      <c r="B69" s="206" t="s">
        <v>98</v>
      </c>
      <c r="C69" s="37" t="s">
        <v>86</v>
      </c>
      <c r="D69" s="195" t="s">
        <v>87</v>
      </c>
      <c r="E69" s="171">
        <f>E48</f>
        <v>1.3391295506128342</v>
      </c>
      <c r="F69" s="171">
        <f t="shared" ref="F69:AC69" si="82">F48</f>
        <v>1.304283620058742</v>
      </c>
      <c r="G69" s="171">
        <f t="shared" si="82"/>
        <v>5.9009421451637012</v>
      </c>
      <c r="H69" s="171">
        <f t="shared" si="82"/>
        <v>7.4144086546786694</v>
      </c>
      <c r="I69" s="171">
        <f t="shared" si="82"/>
        <v>7.8159758253061256</v>
      </c>
      <c r="J69" s="171">
        <f t="shared" si="82"/>
        <v>9.967491726610838</v>
      </c>
      <c r="K69" s="171">
        <f t="shared" si="82"/>
        <v>10.067870117374323</v>
      </c>
      <c r="L69" s="171">
        <f t="shared" si="82"/>
        <v>10.169538532985758</v>
      </c>
      <c r="M69" s="171">
        <f t="shared" si="82"/>
        <v>10.258375300912569</v>
      </c>
      <c r="N69" s="171">
        <f t="shared" si="82"/>
        <v>10.345384858044524</v>
      </c>
      <c r="O69" s="171">
        <f t="shared" si="82"/>
        <v>9.0015876340216732</v>
      </c>
      <c r="P69" s="171">
        <f t="shared" si="82"/>
        <v>9.1816193867021099</v>
      </c>
      <c r="Q69" s="171">
        <f t="shared" si="82"/>
        <v>9.3652517744361514</v>
      </c>
      <c r="R69" s="171">
        <f t="shared" si="82"/>
        <v>9.552556809924873</v>
      </c>
      <c r="S69" s="171">
        <f t="shared" si="82"/>
        <v>9.7436079461233707</v>
      </c>
      <c r="T69" s="171">
        <f t="shared" si="82"/>
        <v>14.223174443698451</v>
      </c>
      <c r="U69" s="171">
        <f t="shared" si="82"/>
        <v>14.507637932572418</v>
      </c>
      <c r="V69" s="171">
        <f t="shared" si="82"/>
        <v>14.797790691223868</v>
      </c>
      <c r="W69" s="171">
        <f t="shared" si="82"/>
        <v>15.093746505048346</v>
      </c>
      <c r="X69" s="171">
        <f t="shared" si="82"/>
        <v>15.395621435149312</v>
      </c>
      <c r="Y69" s="171">
        <f t="shared" si="82"/>
        <v>12.993776461150134</v>
      </c>
      <c r="Z69" s="171">
        <f t="shared" si="82"/>
        <v>13.253651990373136</v>
      </c>
      <c r="AA69" s="171">
        <f t="shared" si="82"/>
        <v>13.518725030180599</v>
      </c>
      <c r="AB69" s="171">
        <f t="shared" si="82"/>
        <v>13.78909953078421</v>
      </c>
      <c r="AC69" s="171">
        <f t="shared" si="82"/>
        <v>14.064881521399894</v>
      </c>
    </row>
    <row r="70" spans="2:29" x14ac:dyDescent="0.3">
      <c r="B70" s="3" t="s">
        <v>230</v>
      </c>
      <c r="C70" s="36" t="s">
        <v>86</v>
      </c>
      <c r="D70" s="36" t="s">
        <v>87</v>
      </c>
      <c r="E70" s="77">
        <f t="shared" ref="E70:AC70" si="83">E66</f>
        <v>2.7468576877409339</v>
      </c>
      <c r="F70" s="77">
        <f t="shared" si="83"/>
        <v>8.735110355452548</v>
      </c>
      <c r="G70" s="77">
        <f t="shared" si="83"/>
        <v>15.470118251509614</v>
      </c>
      <c r="H70" s="77">
        <f t="shared" si="83"/>
        <v>21.886947221145753</v>
      </c>
      <c r="I70" s="77">
        <f t="shared" si="83"/>
        <v>27.308183639822396</v>
      </c>
      <c r="J70" s="77">
        <f t="shared" si="83"/>
        <v>32.641985118981118</v>
      </c>
      <c r="K70" s="77">
        <f t="shared" si="83"/>
        <v>38.448969922306475</v>
      </c>
      <c r="L70" s="77">
        <f t="shared" si="83"/>
        <v>44.157618009273158</v>
      </c>
      <c r="M70" s="77">
        <f t="shared" si="83"/>
        <v>49.76759430092725</v>
      </c>
      <c r="N70" s="77">
        <f t="shared" si="83"/>
        <v>55.279262509243146</v>
      </c>
      <c r="O70" s="77">
        <f t="shared" si="83"/>
        <v>60.451796142778441</v>
      </c>
      <c r="P70" s="77">
        <f t="shared" si="83"/>
        <v>65.322567236723927</v>
      </c>
      <c r="Q70" s="77">
        <f t="shared" si="83"/>
        <v>70.186950883918257</v>
      </c>
      <c r="R70" s="77">
        <f t="shared" si="83"/>
        <v>75.047761939146326</v>
      </c>
      <c r="S70" s="77">
        <f t="shared" si="83"/>
        <v>79.907788137358509</v>
      </c>
      <c r="T70" s="77">
        <f t="shared" si="83"/>
        <v>84.304370497487014</v>
      </c>
      <c r="U70" s="77">
        <f t="shared" si="83"/>
        <v>88.23482486077566</v>
      </c>
      <c r="V70" s="77">
        <f t="shared" si="83"/>
        <v>92.180264996936828</v>
      </c>
      <c r="W70" s="77">
        <f t="shared" si="83"/>
        <v>96.142794215144392</v>
      </c>
      <c r="X70" s="77">
        <f t="shared" si="83"/>
        <v>100.12450676248102</v>
      </c>
      <c r="Y70" s="77">
        <f t="shared" si="83"/>
        <v>103.19895039816056</v>
      </c>
      <c r="Z70" s="77">
        <f t="shared" si="83"/>
        <v>105.35738570092494</v>
      </c>
      <c r="AA70" s="77">
        <f t="shared" si="83"/>
        <v>107.5563120626996</v>
      </c>
      <c r="AB70" s="77">
        <f t="shared" si="83"/>
        <v>109.79661521060314</v>
      </c>
      <c r="AC70" s="77">
        <f t="shared" si="83"/>
        <v>112.07919643451511</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AC73" si="84">E72*E65</f>
        <v>1.7702626326916877</v>
      </c>
      <c r="F73" s="77">
        <f t="shared" si="84"/>
        <v>5.7232298185324249</v>
      </c>
      <c r="G73" s="77">
        <f t="shared" si="84"/>
        <v>10.097146890214095</v>
      </c>
      <c r="H73" s="77">
        <f t="shared" si="84"/>
        <v>14.304225316978181</v>
      </c>
      <c r="I73" s="77">
        <f t="shared" si="84"/>
        <v>17.861218037571305</v>
      </c>
      <c r="J73" s="77">
        <f t="shared" si="84"/>
        <v>21.349349694896709</v>
      </c>
      <c r="K73" s="77">
        <f t="shared" si="84"/>
        <v>25.153338775860117</v>
      </c>
      <c r="L73" s="77">
        <f t="shared" si="84"/>
        <v>28.892876000567689</v>
      </c>
      <c r="M73" s="77">
        <f t="shared" si="84"/>
        <v>32.567832936064107</v>
      </c>
      <c r="N73" s="77">
        <f t="shared" si="84"/>
        <v>36.178347603467245</v>
      </c>
      <c r="O73" s="77">
        <f t="shared" si="84"/>
        <v>39.569320999400055</v>
      </c>
      <c r="P73" s="77">
        <f t="shared" si="84"/>
        <v>42.759616679377046</v>
      </c>
      <c r="Q73" s="77">
        <f t="shared" si="84"/>
        <v>45.945713993251395</v>
      </c>
      <c r="R73" s="77">
        <f t="shared" si="84"/>
        <v>49.129456759022062</v>
      </c>
      <c r="S73" s="77">
        <f t="shared" si="84"/>
        <v>52.312671022189704</v>
      </c>
      <c r="T73" s="77">
        <f t="shared" si="84"/>
        <v>55.197216911278026</v>
      </c>
      <c r="U73" s="77">
        <f t="shared" si="84"/>
        <v>57.771511347371373</v>
      </c>
      <c r="V73" s="77">
        <f t="shared" si="84"/>
        <v>60.355610187612228</v>
      </c>
      <c r="W73" s="77">
        <f t="shared" si="84"/>
        <v>62.950891106808271</v>
      </c>
      <c r="X73" s="77">
        <f t="shared" si="84"/>
        <v>65.558725837642825</v>
      </c>
      <c r="Y73" s="77">
        <f t="shared" si="84"/>
        <v>67.582067272037975</v>
      </c>
      <c r="Z73" s="77">
        <f t="shared" si="84"/>
        <v>68.995589684698402</v>
      </c>
      <c r="AA73" s="77">
        <f t="shared" si="84"/>
        <v>70.435628341118473</v>
      </c>
      <c r="AB73" s="77">
        <f t="shared" si="84"/>
        <v>71.902763294362401</v>
      </c>
      <c r="AC73" s="77">
        <f t="shared" si="84"/>
        <v>73.397584788860939</v>
      </c>
    </row>
    <row r="74" spans="2:29" ht="15" thickBot="1" x14ac:dyDescent="0.35">
      <c r="B74" s="218" t="s">
        <v>100</v>
      </c>
      <c r="C74" s="229" t="s">
        <v>86</v>
      </c>
      <c r="D74" s="230" t="s">
        <v>87</v>
      </c>
      <c r="E74" s="231">
        <f>E69+E70+E73</f>
        <v>5.8562498710454562</v>
      </c>
      <c r="F74" s="231">
        <f t="shared" ref="F74:AC74" si="85">F69+F70+F73</f>
        <v>15.762623794043716</v>
      </c>
      <c r="G74" s="231">
        <f t="shared" si="85"/>
        <v>31.468207286887409</v>
      </c>
      <c r="H74" s="231">
        <f t="shared" si="85"/>
        <v>43.605581192802603</v>
      </c>
      <c r="I74" s="231">
        <f t="shared" si="85"/>
        <v>52.985377502699826</v>
      </c>
      <c r="J74" s="231">
        <f t="shared" si="85"/>
        <v>63.958826540488666</v>
      </c>
      <c r="K74" s="231">
        <f t="shared" si="85"/>
        <v>73.670178815540922</v>
      </c>
      <c r="L74" s="231">
        <f t="shared" si="85"/>
        <v>83.220032542826601</v>
      </c>
      <c r="M74" s="231">
        <f t="shared" si="85"/>
        <v>92.593802537903926</v>
      </c>
      <c r="N74" s="231">
        <f t="shared" si="85"/>
        <v>101.80299497075491</v>
      </c>
      <c r="O74" s="231">
        <f t="shared" si="85"/>
        <v>109.02270477620016</v>
      </c>
      <c r="P74" s="231">
        <f t="shared" si="85"/>
        <v>117.26380330280308</v>
      </c>
      <c r="Q74" s="231">
        <f t="shared" si="85"/>
        <v>125.49791665160581</v>
      </c>
      <c r="R74" s="231">
        <f t="shared" si="85"/>
        <v>133.72977550809327</v>
      </c>
      <c r="S74" s="231">
        <f t="shared" si="85"/>
        <v>141.96406710567157</v>
      </c>
      <c r="T74" s="231">
        <f t="shared" si="85"/>
        <v>153.7247618524635</v>
      </c>
      <c r="U74" s="231">
        <f t="shared" si="85"/>
        <v>160.51397414071945</v>
      </c>
      <c r="V74" s="231">
        <f t="shared" si="85"/>
        <v>167.33366587577291</v>
      </c>
      <c r="W74" s="231">
        <f t="shared" si="85"/>
        <v>174.18743182700101</v>
      </c>
      <c r="X74" s="231">
        <f t="shared" si="85"/>
        <v>181.07885403527314</v>
      </c>
      <c r="Y74" s="231">
        <f t="shared" si="85"/>
        <v>183.77479413134867</v>
      </c>
      <c r="Z74" s="231">
        <f t="shared" si="85"/>
        <v>187.60662737599648</v>
      </c>
      <c r="AA74" s="231">
        <f t="shared" si="85"/>
        <v>191.51066543399867</v>
      </c>
      <c r="AB74" s="231">
        <f t="shared" si="85"/>
        <v>195.48847803574975</v>
      </c>
      <c r="AC74" s="231">
        <f t="shared" si="85"/>
        <v>199.54166274477595</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5.8562498710454562</v>
      </c>
      <c r="F76" s="222">
        <f>F74+F75</f>
        <v>15.762623794043716</v>
      </c>
      <c r="G76" s="222">
        <f t="shared" ref="G76:AC76" si="86">G74+G75</f>
        <v>31.468207286887409</v>
      </c>
      <c r="H76" s="222">
        <f t="shared" si="86"/>
        <v>43.605581192802603</v>
      </c>
      <c r="I76" s="222">
        <f t="shared" si="86"/>
        <v>52.985377502699826</v>
      </c>
      <c r="J76" s="222">
        <f t="shared" si="86"/>
        <v>63.958826540488666</v>
      </c>
      <c r="K76" s="222">
        <f t="shared" si="86"/>
        <v>73.670178815540922</v>
      </c>
      <c r="L76" s="222">
        <f t="shared" si="86"/>
        <v>83.220032542826601</v>
      </c>
      <c r="M76" s="222">
        <f t="shared" si="86"/>
        <v>92.593802537903926</v>
      </c>
      <c r="N76" s="222">
        <f t="shared" si="86"/>
        <v>101.80299497075491</v>
      </c>
      <c r="O76" s="222">
        <f t="shared" si="86"/>
        <v>109.02270477620016</v>
      </c>
      <c r="P76" s="222">
        <f t="shared" si="86"/>
        <v>117.26380330280308</v>
      </c>
      <c r="Q76" s="222">
        <f t="shared" si="86"/>
        <v>125.49791665160581</v>
      </c>
      <c r="R76" s="222">
        <f t="shared" si="86"/>
        <v>133.72977550809327</v>
      </c>
      <c r="S76" s="222">
        <f t="shared" si="86"/>
        <v>141.96406710567157</v>
      </c>
      <c r="T76" s="222">
        <f t="shared" si="86"/>
        <v>153.7247618524635</v>
      </c>
      <c r="U76" s="222">
        <f t="shared" si="86"/>
        <v>160.51397414071945</v>
      </c>
      <c r="V76" s="222">
        <f t="shared" si="86"/>
        <v>167.33366587577291</v>
      </c>
      <c r="W76" s="222">
        <f t="shared" si="86"/>
        <v>174.18743182700101</v>
      </c>
      <c r="X76" s="222">
        <f t="shared" si="86"/>
        <v>181.07885403527314</v>
      </c>
      <c r="Y76" s="222">
        <f t="shared" si="86"/>
        <v>183.77479413134867</v>
      </c>
      <c r="Z76" s="222">
        <f t="shared" si="86"/>
        <v>187.60662737599648</v>
      </c>
      <c r="AA76" s="222">
        <f t="shared" si="86"/>
        <v>191.51066543399867</v>
      </c>
      <c r="AB76" s="222">
        <f t="shared" si="86"/>
        <v>195.48847803574975</v>
      </c>
      <c r="AC76" s="222">
        <f t="shared" si="86"/>
        <v>199.54166274477595</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5.9148123697559107</v>
      </c>
      <c r="F78" s="237">
        <f>F77*F76</f>
        <v>15.920250031984153</v>
      </c>
      <c r="G78" s="237">
        <f t="shared" ref="G78:AC78" si="87">G77*G76</f>
        <v>31.782889359756282</v>
      </c>
      <c r="H78" s="237">
        <f t="shared" si="87"/>
        <v>44.041637004730632</v>
      </c>
      <c r="I78" s="237">
        <f t="shared" si="87"/>
        <v>53.515231277726826</v>
      </c>
      <c r="J78" s="237">
        <f t="shared" si="87"/>
        <v>64.598414805893555</v>
      </c>
      <c r="K78" s="237">
        <f t="shared" si="87"/>
        <v>74.406880603696337</v>
      </c>
      <c r="L78" s="237">
        <f t="shared" si="87"/>
        <v>84.052232868254862</v>
      </c>
      <c r="M78" s="237">
        <f t="shared" si="87"/>
        <v>93.519740563282966</v>
      </c>
      <c r="N78" s="237">
        <f t="shared" si="87"/>
        <v>102.82102492046246</v>
      </c>
      <c r="O78" s="237">
        <f t="shared" si="87"/>
        <v>110.11293182396216</v>
      </c>
      <c r="P78" s="237">
        <f t="shared" si="87"/>
        <v>118.43644133583112</v>
      </c>
      <c r="Q78" s="237">
        <f t="shared" si="87"/>
        <v>126.75289581812187</v>
      </c>
      <c r="R78" s="237">
        <f t="shared" si="87"/>
        <v>135.06707326317419</v>
      </c>
      <c r="S78" s="237">
        <f t="shared" si="87"/>
        <v>143.3837077767283</v>
      </c>
      <c r="T78" s="237">
        <f t="shared" si="87"/>
        <v>155.26200947098815</v>
      </c>
      <c r="U78" s="237">
        <f t="shared" si="87"/>
        <v>162.11911388212664</v>
      </c>
      <c r="V78" s="237">
        <f t="shared" si="87"/>
        <v>169.00700253453064</v>
      </c>
      <c r="W78" s="237">
        <f t="shared" si="87"/>
        <v>175.92930614527103</v>
      </c>
      <c r="X78" s="237">
        <f t="shared" si="87"/>
        <v>182.88964257562589</v>
      </c>
      <c r="Y78" s="237">
        <f t="shared" si="87"/>
        <v>185.61254207266217</v>
      </c>
      <c r="Z78" s="237">
        <f t="shared" si="87"/>
        <v>189.48269364975644</v>
      </c>
      <c r="AA78" s="237">
        <f t="shared" si="87"/>
        <v>193.42577208833865</v>
      </c>
      <c r="AB78" s="237">
        <f t="shared" si="87"/>
        <v>197.44336281610725</v>
      </c>
      <c r="AC78" s="237">
        <f t="shared" si="87"/>
        <v>201.5370793722237</v>
      </c>
    </row>
    <row r="79" spans="2:29" ht="15" thickBot="1" x14ac:dyDescent="0.35">
      <c r="B79" s="238" t="s">
        <v>104</v>
      </c>
      <c r="C79" s="209" t="s">
        <v>86</v>
      </c>
      <c r="D79" s="205" t="s">
        <v>51</v>
      </c>
      <c r="E79" s="204">
        <f>E78*('Scenario Inputs'!$G$3/'Scenario Inputs'!J3)</f>
        <v>5.3842111657029941</v>
      </c>
      <c r="F79" s="204">
        <f>F78*('Scenario Inputs'!$G$3/'Scenario Inputs'!K3)</f>
        <v>14.207930508546104</v>
      </c>
      <c r="G79" s="204">
        <f>G78*('Scenario Inputs'!$G$3/'Scenario Inputs'!L3)</f>
        <v>27.808281072355676</v>
      </c>
      <c r="H79" s="204">
        <f>H78*('Scenario Inputs'!$G$3/'Scenario Inputs'!M3)</f>
        <v>37.778442542863338</v>
      </c>
      <c r="I79" s="204">
        <f>I78*('Scenario Inputs'!$G$3/'Scenario Inputs'!N3)</f>
        <v>45.004695901131619</v>
      </c>
      <c r="J79" s="204">
        <f>J78*('Scenario Inputs'!$G$3/'Scenario Inputs'!O3)</f>
        <v>53.260116731026407</v>
      </c>
      <c r="K79" s="204">
        <f>K78*('Scenario Inputs'!$G$3/'Scenario Inputs'!P3)</f>
        <v>60.144120582954017</v>
      </c>
      <c r="L79" s="204">
        <f>L78*('Scenario Inputs'!$G$3/'Scenario Inputs'!Q3)</f>
        <v>66.608425002583616</v>
      </c>
      <c r="M79" s="204">
        <f>M78*('Scenario Inputs'!$G$3/'Scenario Inputs'!R3)</f>
        <v>72.657931731456529</v>
      </c>
      <c r="N79" s="204">
        <f>N78*('Scenario Inputs'!$G$3/'Scenario Inputs'!S3)</f>
        <v>78.317983090132529</v>
      </c>
      <c r="O79" s="204">
        <f>O78*('Scenario Inputs'!$G$3/'Scenario Inputs'!T3)</f>
        <v>82.227620039286435</v>
      </c>
      <c r="P79" s="204">
        <f>P78*('Scenario Inputs'!$G$3/'Scenario Inputs'!U3)</f>
        <v>86.709078772368272</v>
      </c>
      <c r="Q79" s="204">
        <f>Q78*('Scenario Inputs'!$G$3/'Scenario Inputs'!V3)</f>
        <v>90.978116361501989</v>
      </c>
      <c r="R79" s="204">
        <f>R78*('Scenario Inputs'!$G$3/'Scenario Inputs'!W3)</f>
        <v>95.044801568910771</v>
      </c>
      <c r="S79" s="204">
        <f>S78*('Scenario Inputs'!$G$3/'Scenario Inputs'!X3)</f>
        <v>98.918725897488386</v>
      </c>
      <c r="T79" s="204">
        <f>T78*('Scenario Inputs'!$G$3/'Scenario Inputs'!Y3)</f>
        <v>105.01316263983894</v>
      </c>
      <c r="U79" s="204">
        <f>U78*('Scenario Inputs'!$G$3/'Scenario Inputs'!Z3)</f>
        <v>107.50102000026415</v>
      </c>
      <c r="V79" s="204">
        <f>V78*('Scenario Inputs'!$G$3/'Scenario Inputs'!AA3)</f>
        <v>109.87095292180521</v>
      </c>
      <c r="W79" s="204">
        <f>W78*('Scenario Inputs'!$G$3/'Scenario Inputs'!AB3)</f>
        <v>112.12855102286524</v>
      </c>
      <c r="X79" s="204">
        <f>X78*('Scenario Inputs'!$G$3/'Scenario Inputs'!AC3)</f>
        <v>114.27913897393502</v>
      </c>
      <c r="Y79" s="204">
        <f>Y78*('Scenario Inputs'!$G$3/'Scenario Inputs'!AD3)</f>
        <v>113.70642240274567</v>
      </c>
      <c r="Z79" s="204">
        <f>Z78*('Scenario Inputs'!$G$3/'Scenario Inputs'!AE3)</f>
        <v>113.80125587631321</v>
      </c>
      <c r="AA79" s="204">
        <f>AA78*('Scenario Inputs'!$G$3/'Scenario Inputs'!AF3)</f>
        <v>113.89159424323365</v>
      </c>
      <c r="AB79" s="204">
        <f>AB78*('Scenario Inputs'!$G$3/'Scenario Inputs'!AG3)</f>
        <v>113.97765057156211</v>
      </c>
      <c r="AC79" s="204">
        <f>AC78*('Scenario Inputs'!$G$3/'Scenario Inputs'!AH3)</f>
        <v>114.05962782992779</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E79*E83</f>
        <v>3.861556248042187</v>
      </c>
      <c r="F84" s="38">
        <f t="shared" ref="F84:AC84" si="88">F79*F83</f>
        <v>10.189927760729265</v>
      </c>
      <c r="G84" s="38">
        <f t="shared" si="88"/>
        <v>19.944099185093489</v>
      </c>
      <c r="H84" s="38">
        <f t="shared" si="88"/>
        <v>27.094698991741584</v>
      </c>
      <c r="I84" s="38">
        <f t="shared" si="88"/>
        <v>32.277367900291594</v>
      </c>
      <c r="J84" s="38">
        <f t="shared" si="88"/>
        <v>38.198155719492135</v>
      </c>
      <c r="K84" s="38">
        <f t="shared" si="88"/>
        <v>43.135363282094616</v>
      </c>
      <c r="L84" s="38">
        <f t="shared" si="88"/>
        <v>47.771562411852969</v>
      </c>
      <c r="M84" s="38">
        <f t="shared" si="88"/>
        <v>52.110268637800615</v>
      </c>
      <c r="N84" s="38">
        <f t="shared" si="88"/>
        <v>56.169657472243046</v>
      </c>
      <c r="O84" s="38">
        <f t="shared" si="88"/>
        <v>58.973649092176224</v>
      </c>
      <c r="P84" s="38">
        <f t="shared" si="88"/>
        <v>62.187751295542519</v>
      </c>
      <c r="Q84" s="38">
        <f t="shared" si="88"/>
        <v>65.249505054469225</v>
      </c>
      <c r="R84" s="38">
        <f t="shared" si="88"/>
        <v>68.166131685222794</v>
      </c>
      <c r="S84" s="38">
        <f t="shared" si="88"/>
        <v>70.944510213678669</v>
      </c>
      <c r="T84" s="38">
        <f t="shared" si="88"/>
        <v>75.315440245292478</v>
      </c>
      <c r="U84" s="38">
        <f t="shared" si="88"/>
        <v>77.099731544189439</v>
      </c>
      <c r="V84" s="38">
        <f t="shared" si="88"/>
        <v>78.799447435518687</v>
      </c>
      <c r="W84" s="38">
        <f t="shared" si="88"/>
        <v>80.418596793598937</v>
      </c>
      <c r="X84" s="38">
        <f t="shared" si="88"/>
        <v>81.960998472106183</v>
      </c>
      <c r="Y84" s="38">
        <f t="shared" si="88"/>
        <v>81.550246147249197</v>
      </c>
      <c r="Z84" s="38">
        <f t="shared" si="88"/>
        <v>81.618260714491825</v>
      </c>
      <c r="AA84" s="38">
        <f t="shared" si="88"/>
        <v>81.683051391247176</v>
      </c>
      <c r="AB84" s="38">
        <f t="shared" si="88"/>
        <v>81.744770989924334</v>
      </c>
      <c r="AC84" s="38">
        <f t="shared" si="88"/>
        <v>81.803565079624207</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AC86" si="89">(E84*1000000)/(E85*1000)</f>
        <v>2.8745113956518193</v>
      </c>
      <c r="F86" s="156">
        <f t="shared" si="89"/>
        <v>7.5385783893850515</v>
      </c>
      <c r="G86" s="156">
        <f t="shared" si="89"/>
        <v>14.661260505154228</v>
      </c>
      <c r="H86" s="156">
        <f t="shared" si="89"/>
        <v>19.794184376605877</v>
      </c>
      <c r="I86" s="156">
        <f t="shared" si="89"/>
        <v>23.437243333712221</v>
      </c>
      <c r="J86" s="156">
        <f t="shared" si="89"/>
        <v>27.569323102353714</v>
      </c>
      <c r="K86" s="156">
        <f t="shared" si="89"/>
        <v>30.946242725102433</v>
      </c>
      <c r="L86" s="156">
        <f t="shared" si="89"/>
        <v>34.066825141594229</v>
      </c>
      <c r="M86" s="156">
        <f t="shared" si="89"/>
        <v>36.941171990033823</v>
      </c>
      <c r="N86" s="156">
        <f t="shared" si="89"/>
        <v>39.587075421142089</v>
      </c>
      <c r="O86" s="156">
        <f t="shared" si="89"/>
        <v>41.323731498234736</v>
      </c>
      <c r="P86" s="156">
        <f t="shared" si="89"/>
        <v>43.323348556778193</v>
      </c>
      <c r="Q86" s="156">
        <f t="shared" si="89"/>
        <v>45.198448031601757</v>
      </c>
      <c r="R86" s="156">
        <f t="shared" si="89"/>
        <v>46.955166585530648</v>
      </c>
      <c r="S86" s="156">
        <f t="shared" si="89"/>
        <v>48.600177853067009</v>
      </c>
      <c r="T86" s="156">
        <f t="shared" si="89"/>
        <v>51.309252193935151</v>
      </c>
      <c r="U86" s="156">
        <f t="shared" si="89"/>
        <v>52.210162153244276</v>
      </c>
      <c r="V86" s="156">
        <f t="shared" si="89"/>
        <v>53.064164667060012</v>
      </c>
      <c r="W86" s="156">
        <f t="shared" si="89"/>
        <v>53.85305969605367</v>
      </c>
      <c r="X86" s="156">
        <f t="shared" si="89"/>
        <v>54.582481451229455</v>
      </c>
      <c r="Y86" s="156">
        <f t="shared" si="89"/>
        <v>54.016290994282159</v>
      </c>
      <c r="Z86" s="156">
        <f t="shared" si="89"/>
        <v>53.765664451600166</v>
      </c>
      <c r="AA86" s="156">
        <f t="shared" si="89"/>
        <v>53.510900774950777</v>
      </c>
      <c r="AB86" s="156">
        <f t="shared" si="89"/>
        <v>53.260600379177575</v>
      </c>
      <c r="AC86" s="156">
        <f t="shared" si="89"/>
        <v>53.015996943334379</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Inputs'!J98*('Scenario Inputs'!J3/'Scenario Inputs'!$G$3)</f>
        <v>172.64774419549883</v>
      </c>
      <c r="F90" s="14">
        <f>'Scenario Inputs'!K98*('Scenario Inputs'!K3/'Scenario Inputs'!$G$3)</f>
        <v>269.93516549775865</v>
      </c>
      <c r="G90" s="14">
        <f>'Scenario Inputs'!L98*('Scenario Inputs'!L3/'Scenario Inputs'!$G$3)</f>
        <v>311.86759254781794</v>
      </c>
      <c r="H90" s="14">
        <f>'Scenario Inputs'!M98*('Scenario Inputs'!M3/'Scenario Inputs'!$G$3)</f>
        <v>269.73408843966621</v>
      </c>
      <c r="I90" s="14">
        <f>'Scenario Inputs'!N98*('Scenario Inputs'!N3/'Scenario Inputs'!$G$3)</f>
        <v>167.67545278052893</v>
      </c>
      <c r="J90" s="14">
        <f>'Scenario Inputs'!O98*('Scenario Inputs'!O3/'Scenario Inputs'!$G$3)</f>
        <v>592.67787700151609</v>
      </c>
      <c r="K90" s="14">
        <f>'Scenario Inputs'!P98*('Scenario Inputs'!P3/'Scenario Inputs'!$G$3)</f>
        <v>597.6271866242397</v>
      </c>
      <c r="L90" s="14">
        <f>'Scenario Inputs'!Q98*('Scenario Inputs'!Q3/'Scenario Inputs'!$G$3)</f>
        <v>604.3418943295851</v>
      </c>
      <c r="M90" s="14">
        <f>'Scenario Inputs'!R98*('Scenario Inputs'!R3/'Scenario Inputs'!$G$3)</f>
        <v>609.14013725802374</v>
      </c>
      <c r="N90" s="14">
        <f>'Scenario Inputs'!S98*('Scenario Inputs'!S3/'Scenario Inputs'!$G$3)</f>
        <v>615.75533745166217</v>
      </c>
      <c r="O90" s="14">
        <f>'Scenario Inputs'!T98*('Scenario Inputs'!T3/'Scenario Inputs'!$G$3)</f>
        <v>476.90202381793205</v>
      </c>
      <c r="P90" s="14">
        <f>'Scenario Inputs'!U98*('Scenario Inputs'!U3/'Scenario Inputs'!$G$3)</f>
        <v>486.44006429429083</v>
      </c>
      <c r="Q90" s="14">
        <f>'Scenario Inputs'!V98*('Scenario Inputs'!V3/'Scenario Inputs'!$G$3)</f>
        <v>496.1688655801766</v>
      </c>
      <c r="R90" s="14">
        <f>'Scenario Inputs'!W98*('Scenario Inputs'!W3/'Scenario Inputs'!$G$3)</f>
        <v>506.09224289178013</v>
      </c>
      <c r="S90" s="14">
        <f>'Scenario Inputs'!X98*('Scenario Inputs'!X3/'Scenario Inputs'!$G$3)</f>
        <v>516.21408774961571</v>
      </c>
      <c r="T90" s="14">
        <f>'Scenario Inputs'!Y98*('Scenario Inputs'!Y3/'Scenario Inputs'!$G$3)</f>
        <v>272.02042898642571</v>
      </c>
      <c r="U90" s="14">
        <f>'Scenario Inputs'!Z98*('Scenario Inputs'!Z3/'Scenario Inputs'!$G$3)</f>
        <v>277.46083756615423</v>
      </c>
      <c r="V90" s="14">
        <f>'Scenario Inputs'!AA98*('Scenario Inputs'!AA3/'Scenario Inputs'!$G$3)</f>
        <v>283.01005431747734</v>
      </c>
      <c r="W90" s="14">
        <f>'Scenario Inputs'!AB98*('Scenario Inputs'!AB3/'Scenario Inputs'!$G$3)</f>
        <v>288.6702554038269</v>
      </c>
      <c r="X90" s="14">
        <f>'Scenario Inputs'!AC98*('Scenario Inputs'!AC3/'Scenario Inputs'!$G$3)</f>
        <v>294.44366051190343</v>
      </c>
      <c r="Y90" s="14">
        <f>'Scenario Inputs'!AD98*('Scenario Inputs'!AD3/'Scenario Inputs'!$G$3)</f>
        <v>282.21960110745277</v>
      </c>
      <c r="Z90" s="14">
        <f>'Scenario Inputs'!AE98*('Scenario Inputs'!AE3/'Scenario Inputs'!$G$3)</f>
        <v>287.86399312960185</v>
      </c>
      <c r="AA90" s="14">
        <f>'Scenario Inputs'!AF98*('Scenario Inputs'!AF3/'Scenario Inputs'!$G$3)</f>
        <v>293.62127299219389</v>
      </c>
      <c r="AB90" s="14">
        <f>'Scenario Inputs'!AG98*('Scenario Inputs'!AG3/'Scenario Inputs'!$G$3)</f>
        <v>299.49369845203773</v>
      </c>
      <c r="AC90" s="24">
        <f>'Scenario Inputs'!AH98*('Scenario Inputs'!AH3/'Scenario Inputs'!$G$3)</f>
        <v>305.48357242107852</v>
      </c>
    </row>
    <row r="91" spans="2:29" x14ac:dyDescent="0.3">
      <c r="B91" s="3" t="s">
        <v>88</v>
      </c>
      <c r="C91" s="3" t="s">
        <v>86</v>
      </c>
      <c r="D91" s="3" t="s">
        <v>87</v>
      </c>
      <c r="E91" s="15">
        <f>'Scenario Inputs'!J102*('Scenario Inputs'!J3/'Scenario Inputs'!$G$3)</f>
        <v>0.63056633474304091</v>
      </c>
      <c r="F91" s="158">
        <f>'Scenario Inputs'!K102*('Scenario Inputs'!K3/'Scenario Inputs'!$G$3)</f>
        <v>3.5587669908132002</v>
      </c>
      <c r="G91" s="158">
        <f>'Scenario Inputs'!L102*('Scenario Inputs'!L3/'Scenario Inputs'!$G$3)</f>
        <v>5.9580885924343168</v>
      </c>
      <c r="H91" s="158">
        <f>'Scenario Inputs'!M102*('Scenario Inputs'!M3/'Scenario Inputs'!$G$3)</f>
        <v>8.8180168339606073</v>
      </c>
      <c r="I91" s="158">
        <f>'Scenario Inputs'!N102*('Scenario Inputs'!N3/'Scenario Inputs'!$G$3)</f>
        <v>20.686829671816625</v>
      </c>
      <c r="J91" s="158">
        <f>'Scenario Inputs'!O102*('Scenario Inputs'!O3/'Scenario Inputs'!$G$3)</f>
        <v>23.07417329099415</v>
      </c>
      <c r="K91" s="158">
        <f>'Scenario Inputs'!P102*('Scenario Inputs'!P3/'Scenario Inputs'!$G$3)</f>
        <v>23.305300721442311</v>
      </c>
      <c r="L91" s="158">
        <f>'Scenario Inputs'!Q102*('Scenario Inputs'!Q3/'Scenario Inputs'!$G$3)</f>
        <v>23.54918862746332</v>
      </c>
      <c r="M91" s="158">
        <f>'Scenario Inputs'!R102*('Scenario Inputs'!R3/'Scenario Inputs'!$G$3)</f>
        <v>23.807539576962299</v>
      </c>
      <c r="N91" s="158">
        <f>'Scenario Inputs'!S102*('Scenario Inputs'!S3/'Scenario Inputs'!$G$3)</f>
        <v>24.027418906028156</v>
      </c>
      <c r="O91" s="158">
        <f>'Scenario Inputs'!T102*('Scenario Inputs'!T3/'Scenario Inputs'!$G$3)</f>
        <v>17.033649911448332</v>
      </c>
      <c r="P91" s="158">
        <f>'Scenario Inputs'!U102*('Scenario Inputs'!U3/'Scenario Inputs'!$G$3)</f>
        <v>17.374322909677304</v>
      </c>
      <c r="Q91" s="158">
        <f>'Scenario Inputs'!V102*('Scenario Inputs'!V3/'Scenario Inputs'!$G$3)</f>
        <v>17.721809367870851</v>
      </c>
      <c r="R91" s="158">
        <f>'Scenario Inputs'!W102*('Scenario Inputs'!W3/'Scenario Inputs'!$G$3)</f>
        <v>18.076245555228265</v>
      </c>
      <c r="S91" s="158">
        <f>'Scenario Inputs'!X102*('Scenario Inputs'!X3/'Scenario Inputs'!$G$3)</f>
        <v>18.437770466332832</v>
      </c>
      <c r="T91" s="158">
        <f>'Scenario Inputs'!Y102*('Scenario Inputs'!Y3/'Scenario Inputs'!$G$3)</f>
        <v>0</v>
      </c>
      <c r="U91" s="158">
        <f>'Scenario Inputs'!Z102*('Scenario Inputs'!Z3/'Scenario Inputs'!$G$3)</f>
        <v>0</v>
      </c>
      <c r="V91" s="158">
        <f>'Scenario Inputs'!AA102*('Scenario Inputs'!AA3/'Scenario Inputs'!$G$3)</f>
        <v>0</v>
      </c>
      <c r="W91" s="158">
        <f>'Scenario Inputs'!AB102*('Scenario Inputs'!AB3/'Scenario Inputs'!$G$3)</f>
        <v>0</v>
      </c>
      <c r="X91" s="158">
        <f>'Scenario Inputs'!AC102*('Scenario Inputs'!AC3/'Scenario Inputs'!$G$3)</f>
        <v>0</v>
      </c>
      <c r="Y91" s="158">
        <f>'Scenario Inputs'!AD102*('Scenario Inputs'!AD3/'Scenario Inputs'!$G$3)</f>
        <v>0</v>
      </c>
      <c r="Z91" s="158">
        <f>'Scenario Inputs'!AE102*('Scenario Inputs'!AE3/'Scenario Inputs'!$G$3)</f>
        <v>0</v>
      </c>
      <c r="AA91" s="158">
        <f>'Scenario Inputs'!AF102*('Scenario Inputs'!AF3/'Scenario Inputs'!$G$3)</f>
        <v>0</v>
      </c>
      <c r="AB91" s="158">
        <f>'Scenario Inputs'!AG102*('Scenario Inputs'!AG3/'Scenario Inputs'!$G$3)</f>
        <v>0</v>
      </c>
      <c r="AC91" s="159">
        <f>'Scenario Inputs'!AH102*('Scenario Inputs'!AH3/'Scenario Inputs'!$G$3)</f>
        <v>0</v>
      </c>
    </row>
    <row r="92" spans="2:29" x14ac:dyDescent="0.3">
      <c r="B92" s="17" t="s">
        <v>89</v>
      </c>
      <c r="C92" s="17" t="s">
        <v>86</v>
      </c>
      <c r="D92" s="17" t="s">
        <v>87</v>
      </c>
      <c r="E92" s="16">
        <f t="shared" ref="E92:AC92" si="90">E91+E90</f>
        <v>173.27831053024187</v>
      </c>
      <c r="F92" s="16">
        <f t="shared" si="90"/>
        <v>273.49393248857183</v>
      </c>
      <c r="G92" s="16">
        <f t="shared" si="90"/>
        <v>317.82568114025224</v>
      </c>
      <c r="H92" s="16">
        <f t="shared" si="90"/>
        <v>278.55210527362681</v>
      </c>
      <c r="I92" s="16">
        <f t="shared" si="90"/>
        <v>188.36228245234554</v>
      </c>
      <c r="J92" s="16">
        <f t="shared" si="90"/>
        <v>615.75205029251026</v>
      </c>
      <c r="K92" s="16">
        <f t="shared" si="90"/>
        <v>620.93248734568203</v>
      </c>
      <c r="L92" s="16">
        <f t="shared" si="90"/>
        <v>627.89108295704841</v>
      </c>
      <c r="M92" s="16">
        <f t="shared" si="90"/>
        <v>632.94767683498605</v>
      </c>
      <c r="N92" s="16">
        <f t="shared" si="90"/>
        <v>639.78275635769035</v>
      </c>
      <c r="O92" s="16">
        <f t="shared" si="90"/>
        <v>493.93567372938037</v>
      </c>
      <c r="P92" s="16">
        <f t="shared" si="90"/>
        <v>503.81438720396812</v>
      </c>
      <c r="Q92" s="16">
        <f t="shared" si="90"/>
        <v>513.89067494804749</v>
      </c>
      <c r="R92" s="16">
        <f t="shared" si="90"/>
        <v>524.16848844700837</v>
      </c>
      <c r="S92" s="16">
        <f t="shared" si="90"/>
        <v>534.65185821594855</v>
      </c>
      <c r="T92" s="16">
        <f t="shared" si="90"/>
        <v>272.02042898642571</v>
      </c>
      <c r="U92" s="16">
        <f t="shared" si="90"/>
        <v>277.46083756615423</v>
      </c>
      <c r="V92" s="16">
        <f t="shared" si="90"/>
        <v>283.01005431747734</v>
      </c>
      <c r="W92" s="16">
        <f t="shared" si="90"/>
        <v>288.6702554038269</v>
      </c>
      <c r="X92" s="16">
        <f t="shared" si="90"/>
        <v>294.44366051190343</v>
      </c>
      <c r="Y92" s="16">
        <f t="shared" si="90"/>
        <v>282.21960110745277</v>
      </c>
      <c r="Z92" s="16">
        <f t="shared" si="90"/>
        <v>287.86399312960185</v>
      </c>
      <c r="AA92" s="16">
        <f t="shared" si="90"/>
        <v>293.62127299219389</v>
      </c>
      <c r="AB92" s="16">
        <f t="shared" si="90"/>
        <v>299.49369845203773</v>
      </c>
      <c r="AC92" s="69">
        <f t="shared" si="90"/>
        <v>305.48357242107852</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172.64774419549883</v>
      </c>
      <c r="F94" s="41">
        <f t="shared" ref="F94:AC94" si="91">F90</f>
        <v>269.93516549775865</v>
      </c>
      <c r="G94" s="41">
        <f t="shared" si="91"/>
        <v>311.86759254781794</v>
      </c>
      <c r="H94" s="41">
        <f t="shared" si="91"/>
        <v>269.73408843966621</v>
      </c>
      <c r="I94" s="41">
        <f t="shared" si="91"/>
        <v>167.67545278052893</v>
      </c>
      <c r="J94" s="41">
        <f t="shared" si="91"/>
        <v>592.67787700151609</v>
      </c>
      <c r="K94" s="41">
        <f t="shared" si="91"/>
        <v>597.6271866242397</v>
      </c>
      <c r="L94" s="41">
        <f t="shared" si="91"/>
        <v>604.3418943295851</v>
      </c>
      <c r="M94" s="41">
        <f t="shared" si="91"/>
        <v>609.14013725802374</v>
      </c>
      <c r="N94" s="41">
        <f t="shared" si="91"/>
        <v>615.75533745166217</v>
      </c>
      <c r="O94" s="41">
        <f t="shared" si="91"/>
        <v>476.90202381793205</v>
      </c>
      <c r="P94" s="41">
        <f t="shared" si="91"/>
        <v>486.44006429429083</v>
      </c>
      <c r="Q94" s="41">
        <f t="shared" si="91"/>
        <v>496.1688655801766</v>
      </c>
      <c r="R94" s="41">
        <f t="shared" si="91"/>
        <v>506.09224289178013</v>
      </c>
      <c r="S94" s="41">
        <f t="shared" si="91"/>
        <v>516.21408774961571</v>
      </c>
      <c r="T94" s="41">
        <f t="shared" si="91"/>
        <v>272.02042898642571</v>
      </c>
      <c r="U94" s="41">
        <f t="shared" si="91"/>
        <v>277.46083756615423</v>
      </c>
      <c r="V94" s="41">
        <f t="shared" si="91"/>
        <v>283.01005431747734</v>
      </c>
      <c r="W94" s="41">
        <f t="shared" si="91"/>
        <v>288.6702554038269</v>
      </c>
      <c r="X94" s="41">
        <f t="shared" si="91"/>
        <v>294.44366051190343</v>
      </c>
      <c r="Y94" s="41">
        <f t="shared" si="91"/>
        <v>282.21960110745277</v>
      </c>
      <c r="Z94" s="41">
        <f t="shared" si="91"/>
        <v>287.86399312960185</v>
      </c>
      <c r="AA94" s="41">
        <f t="shared" si="91"/>
        <v>293.62127299219389</v>
      </c>
      <c r="AB94" s="41">
        <f t="shared" si="91"/>
        <v>299.49369845203773</v>
      </c>
      <c r="AC94" s="41">
        <f t="shared" si="91"/>
        <v>305.48357242107852</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169.47275217974359</v>
      </c>
      <c r="G98" s="74">
        <f t="shared" ref="G98:AC98" si="92">F107</f>
        <v>431.47539304591902</v>
      </c>
      <c r="H98" s="74">
        <f t="shared" si="92"/>
        <v>730.05019017234747</v>
      </c>
      <c r="I98" s="74">
        <f t="shared" si="92"/>
        <v>982.03660161462528</v>
      </c>
      <c r="J98" s="74">
        <f t="shared" si="92"/>
        <v>1129.4275425192791</v>
      </c>
      <c r="K98" s="74">
        <f t="shared" si="92"/>
        <v>1691.4234722989863</v>
      </c>
      <c r="L98" s="74">
        <f t="shared" si="92"/>
        <v>2248.4339979898064</v>
      </c>
      <c r="M98" s="74">
        <f t="shared" si="92"/>
        <v>2802.2793743474804</v>
      </c>
      <c r="N98" s="74">
        <f t="shared" si="92"/>
        <v>3351.1338198720073</v>
      </c>
      <c r="O98" s="74">
        <f t="shared" si="92"/>
        <v>3896.8682971325829</v>
      </c>
      <c r="P98" s="74">
        <f t="shared" si="92"/>
        <v>4296.7441063872484</v>
      </c>
      <c r="Q98" s="74">
        <f t="shared" si="92"/>
        <v>4698.9784868293318</v>
      </c>
      <c r="R98" s="74">
        <f t="shared" si="92"/>
        <v>5103.7173793875809</v>
      </c>
      <c r="S98" s="74">
        <f t="shared" si="92"/>
        <v>5511.1079138021805</v>
      </c>
      <c r="T98" s="74">
        <f t="shared" si="92"/>
        <v>5921.2984627030874</v>
      </c>
      <c r="U98" s="74">
        <f t="shared" si="92"/>
        <v>6084.6013406471311</v>
      </c>
      <c r="V98" s="74">
        <f t="shared" si="92"/>
        <v>6250.3842301682052</v>
      </c>
      <c r="W98" s="74">
        <f t="shared" si="92"/>
        <v>6418.7104995648506</v>
      </c>
      <c r="X98" s="74">
        <f t="shared" si="92"/>
        <v>6589.6445433456229</v>
      </c>
      <c r="Y98" s="74">
        <f t="shared" si="92"/>
        <v>6763.2518069772887</v>
      </c>
      <c r="Z98" s="74">
        <f t="shared" si="92"/>
        <v>6921.818976270084</v>
      </c>
      <c r="AA98" s="74">
        <f t="shared" si="92"/>
        <v>7083.1493381052769</v>
      </c>
      <c r="AB98" s="74">
        <f t="shared" si="92"/>
        <v>7247.3053053406275</v>
      </c>
      <c r="AC98" s="74">
        <f t="shared" si="92"/>
        <v>7414.3504138719072</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3.3894550435949125</v>
      </c>
      <c r="G100" s="43">
        <f t="shared" ref="G100:AC100" si="93">G99*G98</f>
        <v>8.6295078609182916</v>
      </c>
      <c r="H100" s="25">
        <f t="shared" si="93"/>
        <v>14.601003803446963</v>
      </c>
      <c r="I100" s="25">
        <f t="shared" si="93"/>
        <v>19.640732032292522</v>
      </c>
      <c r="J100" s="25">
        <f t="shared" si="93"/>
        <v>22.588550850385349</v>
      </c>
      <c r="K100" s="25">
        <f t="shared" si="93"/>
        <v>33.828469445979756</v>
      </c>
      <c r="L100" s="25">
        <f t="shared" si="93"/>
        <v>44.968679959796667</v>
      </c>
      <c r="M100" s="25">
        <f t="shared" si="93"/>
        <v>56.045587486949032</v>
      </c>
      <c r="N100" s="25">
        <f t="shared" si="93"/>
        <v>67.022676397440208</v>
      </c>
      <c r="O100" s="25">
        <f t="shared" si="93"/>
        <v>77.937365942651724</v>
      </c>
      <c r="P100" s="25">
        <f t="shared" si="93"/>
        <v>85.934882127745041</v>
      </c>
      <c r="Q100" s="25">
        <f t="shared" si="93"/>
        <v>93.979569736586726</v>
      </c>
      <c r="R100" s="25">
        <f t="shared" si="93"/>
        <v>102.0743475877517</v>
      </c>
      <c r="S100" s="25">
        <f t="shared" si="93"/>
        <v>110.22215827604371</v>
      </c>
      <c r="T100" s="25">
        <f t="shared" si="93"/>
        <v>118.42596925406185</v>
      </c>
      <c r="U100" s="25">
        <f t="shared" si="93"/>
        <v>121.69202681294273</v>
      </c>
      <c r="V100" s="25">
        <f t="shared" si="93"/>
        <v>125.00768460336421</v>
      </c>
      <c r="W100" s="25">
        <f t="shared" si="93"/>
        <v>128.37420999129714</v>
      </c>
      <c r="X100" s="25">
        <f t="shared" si="93"/>
        <v>131.79289086691259</v>
      </c>
      <c r="Y100" s="25">
        <f t="shared" si="93"/>
        <v>135.26503613954588</v>
      </c>
      <c r="Z100" s="25">
        <f t="shared" si="93"/>
        <v>138.4363795254018</v>
      </c>
      <c r="AA100" s="25">
        <f t="shared" si="93"/>
        <v>141.66298676210567</v>
      </c>
      <c r="AB100" s="25">
        <f t="shared" si="93"/>
        <v>144.94610610681266</v>
      </c>
      <c r="AC100" s="25">
        <f t="shared" si="93"/>
        <v>148.28700827743828</v>
      </c>
    </row>
    <row r="101" spans="2:29" x14ac:dyDescent="0.3">
      <c r="B101" s="19" t="s">
        <v>96</v>
      </c>
      <c r="C101" s="3" t="s">
        <v>86</v>
      </c>
      <c r="D101" s="3" t="s">
        <v>87</v>
      </c>
      <c r="E101" s="25">
        <f t="shared" ref="E101" si="94">E94</f>
        <v>172.64774419549883</v>
      </c>
      <c r="F101" s="25">
        <f t="shared" ref="F101:AC101" si="95">F94</f>
        <v>269.93516549775865</v>
      </c>
      <c r="G101" s="25">
        <f t="shared" si="95"/>
        <v>311.86759254781794</v>
      </c>
      <c r="H101" s="25">
        <f t="shared" si="95"/>
        <v>269.73408843966621</v>
      </c>
      <c r="I101" s="25">
        <f t="shared" si="95"/>
        <v>167.67545278052893</v>
      </c>
      <c r="J101" s="25">
        <f t="shared" si="95"/>
        <v>592.67787700151609</v>
      </c>
      <c r="K101" s="25">
        <f t="shared" si="95"/>
        <v>597.6271866242397</v>
      </c>
      <c r="L101" s="25">
        <f t="shared" si="95"/>
        <v>604.3418943295851</v>
      </c>
      <c r="M101" s="25">
        <f t="shared" si="95"/>
        <v>609.14013725802374</v>
      </c>
      <c r="N101" s="25">
        <f t="shared" si="95"/>
        <v>615.75533745166217</v>
      </c>
      <c r="O101" s="25">
        <f t="shared" si="95"/>
        <v>476.90202381793205</v>
      </c>
      <c r="P101" s="25">
        <f t="shared" si="95"/>
        <v>486.44006429429083</v>
      </c>
      <c r="Q101" s="25">
        <f t="shared" si="95"/>
        <v>496.1688655801766</v>
      </c>
      <c r="R101" s="25">
        <f t="shared" si="95"/>
        <v>506.09224289178013</v>
      </c>
      <c r="S101" s="25">
        <f t="shared" si="95"/>
        <v>516.21408774961571</v>
      </c>
      <c r="T101" s="25">
        <f t="shared" si="95"/>
        <v>272.02042898642571</v>
      </c>
      <c r="U101" s="25">
        <f t="shared" si="95"/>
        <v>277.46083756615423</v>
      </c>
      <c r="V101" s="25">
        <f t="shared" si="95"/>
        <v>283.01005431747734</v>
      </c>
      <c r="W101" s="25">
        <f t="shared" si="95"/>
        <v>288.6702554038269</v>
      </c>
      <c r="X101" s="25">
        <f t="shared" si="95"/>
        <v>294.44366051190343</v>
      </c>
      <c r="Y101" s="25">
        <f t="shared" si="95"/>
        <v>282.21960110745277</v>
      </c>
      <c r="Z101" s="25">
        <f t="shared" si="95"/>
        <v>287.86399312960185</v>
      </c>
      <c r="AA101" s="25">
        <f t="shared" si="95"/>
        <v>293.62127299219389</v>
      </c>
      <c r="AB101" s="25">
        <f t="shared" si="95"/>
        <v>299.49369845203773</v>
      </c>
      <c r="AC101" s="25">
        <f t="shared" si="95"/>
        <v>305.48357242107852</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Inputs'!J107</f>
        <v>3.678E-2</v>
      </c>
      <c r="F103" s="26">
        <f>'Scenario Inputs'!K107</f>
        <v>3.678E-2</v>
      </c>
      <c r="G103" s="26">
        <f>'Scenario Inputs'!L107</f>
        <v>3.678E-2</v>
      </c>
      <c r="H103" s="26">
        <f>'Scenario Inputs'!M107</f>
        <v>3.678E-2</v>
      </c>
      <c r="I103" s="26">
        <f>'Scenario Inputs'!N107</f>
        <v>3.678E-2</v>
      </c>
      <c r="J103" s="26">
        <f>'Scenario Inputs'!O107</f>
        <v>3.678E-2</v>
      </c>
      <c r="K103" s="26">
        <f>'Scenario Inputs'!P107</f>
        <v>3.678E-2</v>
      </c>
      <c r="L103" s="26">
        <f>'Scenario Inputs'!Q107</f>
        <v>3.678E-2</v>
      </c>
      <c r="M103" s="26">
        <f>'Scenario Inputs'!R107</f>
        <v>3.678E-2</v>
      </c>
      <c r="N103" s="26">
        <f>'Scenario Inputs'!S107</f>
        <v>3.678E-2</v>
      </c>
      <c r="O103" s="26">
        <f>'Scenario Inputs'!T107</f>
        <v>3.678E-2</v>
      </c>
      <c r="P103" s="26">
        <f>'Scenario Inputs'!U107</f>
        <v>3.678E-2</v>
      </c>
      <c r="Q103" s="26">
        <f>'Scenario Inputs'!V107</f>
        <v>3.678E-2</v>
      </c>
      <c r="R103" s="26">
        <f>'Scenario Inputs'!W107</f>
        <v>3.678E-2</v>
      </c>
      <c r="S103" s="26">
        <f>'Scenario Inputs'!X107</f>
        <v>3.678E-2</v>
      </c>
      <c r="T103" s="26">
        <f>'Scenario Inputs'!Y107</f>
        <v>3.678E-2</v>
      </c>
      <c r="U103" s="26">
        <f>'Scenario Inputs'!Z107</f>
        <v>3.678E-2</v>
      </c>
      <c r="V103" s="26">
        <f>'Scenario Inputs'!AA107</f>
        <v>3.678E-2</v>
      </c>
      <c r="W103" s="26">
        <f>'Scenario Inputs'!AB107</f>
        <v>3.678E-2</v>
      </c>
      <c r="X103" s="26">
        <f>'Scenario Inputs'!AC107</f>
        <v>3.678E-2</v>
      </c>
      <c r="Y103" s="26">
        <f>'Scenario Inputs'!AD107</f>
        <v>3.678E-2</v>
      </c>
      <c r="Z103" s="26">
        <f>'Scenario Inputs'!AE107</f>
        <v>3.678E-2</v>
      </c>
      <c r="AA103" s="26">
        <f>'Scenario Inputs'!AF107</f>
        <v>3.678E-2</v>
      </c>
      <c r="AB103" s="26">
        <f>'Scenario Inputs'!AG107</f>
        <v>3.678E-2</v>
      </c>
      <c r="AC103" s="26">
        <f>'Scenario Inputs'!AH107</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96">(E98+E100)*E103</f>
        <v>0</v>
      </c>
      <c r="F105" s="43">
        <f t="shared" ref="F105:AC105" si="97">(F98+F100)*F103</f>
        <v>6.3578719816743909</v>
      </c>
      <c r="G105" s="43">
        <f t="shared" si="97"/>
        <v>16.187058255353477</v>
      </c>
      <c r="H105" s="43">
        <f t="shared" si="97"/>
        <v>27.388270914429718</v>
      </c>
      <c r="I105" s="43">
        <f t="shared" si="97"/>
        <v>36.841692331533636</v>
      </c>
      <c r="J105" s="43">
        <f t="shared" si="97"/>
        <v>42.371151914136263</v>
      </c>
      <c r="K105" s="43">
        <f t="shared" si="97"/>
        <v>63.454766417379858</v>
      </c>
      <c r="L105" s="43">
        <f t="shared" si="97"/>
        <v>84.351350494986406</v>
      </c>
      <c r="M105" s="43">
        <f t="shared" si="97"/>
        <v>105.12919209627032</v>
      </c>
      <c r="N105" s="43">
        <f t="shared" si="97"/>
        <v>125.71979593279028</v>
      </c>
      <c r="O105" s="43">
        <f t="shared" si="97"/>
        <v>146.19335228790715</v>
      </c>
      <c r="P105" s="43">
        <f t="shared" si="97"/>
        <v>161.19493319758146</v>
      </c>
      <c r="Q105" s="43">
        <f t="shared" si="97"/>
        <v>176.28499732049451</v>
      </c>
      <c r="R105" s="43">
        <f t="shared" si="97"/>
        <v>191.46901971815274</v>
      </c>
      <c r="S105" s="43">
        <f t="shared" si="97"/>
        <v>206.7525200510371</v>
      </c>
      <c r="T105" s="43">
        <f t="shared" si="97"/>
        <v>222.14106460738395</v>
      </c>
      <c r="U105" s="43">
        <f t="shared" si="97"/>
        <v>228.26747005518152</v>
      </c>
      <c r="V105" s="43">
        <f t="shared" si="97"/>
        <v>234.48691462529834</v>
      </c>
      <c r="W105" s="43">
        <f t="shared" si="97"/>
        <v>240.8017756174751</v>
      </c>
      <c r="X105" s="43">
        <f t="shared" si="97"/>
        <v>247.21446883033707</v>
      </c>
      <c r="Y105" s="43">
        <f t="shared" si="97"/>
        <v>253.7274494898372</v>
      </c>
      <c r="Z105" s="43">
        <f t="shared" si="97"/>
        <v>259.67619198615796</v>
      </c>
      <c r="AA105" s="43">
        <f t="shared" si="97"/>
        <v>265.72859730862234</v>
      </c>
      <c r="AB105" s="43">
        <f t="shared" si="97"/>
        <v>271.88700691303683</v>
      </c>
      <c r="AC105" s="43">
        <f t="shared" si="97"/>
        <v>278.15380438665289</v>
      </c>
    </row>
    <row r="106" spans="2:29" x14ac:dyDescent="0.3">
      <c r="B106" s="18" t="s">
        <v>234</v>
      </c>
      <c r="C106" s="3" t="s">
        <v>86</v>
      </c>
      <c r="D106" s="3" t="s">
        <v>87</v>
      </c>
      <c r="E106" s="43">
        <f t="shared" ref="E106" si="98">E101*E102*E103</f>
        <v>3.1749920157552234</v>
      </c>
      <c r="F106" s="43">
        <f t="shared" ref="F106:AC106" si="99">F101*F102*F103</f>
        <v>4.9641076935037818</v>
      </c>
      <c r="G106" s="43">
        <f t="shared" si="99"/>
        <v>5.735245026954372</v>
      </c>
      <c r="H106" s="43">
        <f t="shared" si="99"/>
        <v>4.9604098864054613</v>
      </c>
      <c r="I106" s="43">
        <f t="shared" si="99"/>
        <v>3.0835515766339272</v>
      </c>
      <c r="J106" s="43">
        <f t="shared" si="99"/>
        <v>10.899346158057881</v>
      </c>
      <c r="K106" s="43">
        <f t="shared" si="99"/>
        <v>10.990363962019767</v>
      </c>
      <c r="L106" s="43">
        <f t="shared" si="99"/>
        <v>11.11384743672107</v>
      </c>
      <c r="M106" s="43">
        <f t="shared" si="99"/>
        <v>11.202087124175057</v>
      </c>
      <c r="N106" s="43">
        <f t="shared" si="99"/>
        <v>11.323740655736067</v>
      </c>
      <c r="O106" s="43">
        <f t="shared" si="99"/>
        <v>8.7702282180117699</v>
      </c>
      <c r="P106" s="43">
        <f t="shared" si="99"/>
        <v>8.9456327823720088</v>
      </c>
      <c r="Q106" s="43">
        <f t="shared" si="99"/>
        <v>9.1245454380194477</v>
      </c>
      <c r="R106" s="43">
        <f t="shared" si="99"/>
        <v>9.3070363467798369</v>
      </c>
      <c r="S106" s="43">
        <f t="shared" si="99"/>
        <v>9.4931770737154331</v>
      </c>
      <c r="T106" s="43">
        <f t="shared" si="99"/>
        <v>5.0024556890603691</v>
      </c>
      <c r="U106" s="43">
        <f t="shared" si="99"/>
        <v>5.102504802841576</v>
      </c>
      <c r="V106" s="43">
        <f t="shared" si="99"/>
        <v>5.2045548988984081</v>
      </c>
      <c r="W106" s="43">
        <f t="shared" si="99"/>
        <v>5.3086459968763764</v>
      </c>
      <c r="X106" s="43">
        <f t="shared" si="99"/>
        <v>5.4148189168139043</v>
      </c>
      <c r="Y106" s="43">
        <f t="shared" si="99"/>
        <v>5.190018464366057</v>
      </c>
      <c r="Z106" s="43">
        <f t="shared" si="99"/>
        <v>5.2938188336533782</v>
      </c>
      <c r="AA106" s="43">
        <f t="shared" si="99"/>
        <v>5.3996952103264455</v>
      </c>
      <c r="AB106" s="43">
        <f t="shared" si="99"/>
        <v>5.5076891145329743</v>
      </c>
      <c r="AC106" s="43">
        <f t="shared" si="99"/>
        <v>5.6178428968236336</v>
      </c>
    </row>
    <row r="107" spans="2:29" x14ac:dyDescent="0.3">
      <c r="B107" s="22" t="s">
        <v>244</v>
      </c>
      <c r="C107" s="23" t="s">
        <v>86</v>
      </c>
      <c r="D107" s="23" t="s">
        <v>87</v>
      </c>
      <c r="E107" s="76">
        <f>E98+E100+E101-E105-E106</f>
        <v>169.47275217974359</v>
      </c>
      <c r="F107" s="76">
        <f>F98+F100+F101-F105-F106</f>
        <v>431.47539304591902</v>
      </c>
      <c r="G107" s="76">
        <f t="shared" ref="G107:AC107" si="100">G98+G100+G101-G105-G106</f>
        <v>730.05019017234747</v>
      </c>
      <c r="H107" s="76">
        <f t="shared" si="100"/>
        <v>982.03660161462528</v>
      </c>
      <c r="I107" s="76">
        <f t="shared" si="100"/>
        <v>1129.4275425192791</v>
      </c>
      <c r="J107" s="76">
        <f t="shared" si="100"/>
        <v>1691.4234722989863</v>
      </c>
      <c r="K107" s="76">
        <f t="shared" si="100"/>
        <v>2248.4339979898064</v>
      </c>
      <c r="L107" s="76">
        <f t="shared" si="100"/>
        <v>2802.2793743474804</v>
      </c>
      <c r="M107" s="76">
        <f t="shared" si="100"/>
        <v>3351.1338198720073</v>
      </c>
      <c r="N107" s="76">
        <f t="shared" si="100"/>
        <v>3896.8682971325829</v>
      </c>
      <c r="O107" s="76">
        <f t="shared" si="100"/>
        <v>4296.7441063872484</v>
      </c>
      <c r="P107" s="76">
        <f t="shared" si="100"/>
        <v>4698.9784868293318</v>
      </c>
      <c r="Q107" s="76">
        <f t="shared" si="100"/>
        <v>5103.7173793875809</v>
      </c>
      <c r="R107" s="76">
        <f t="shared" si="100"/>
        <v>5511.1079138021805</v>
      </c>
      <c r="S107" s="76">
        <f t="shared" si="100"/>
        <v>5921.2984627030874</v>
      </c>
      <c r="T107" s="76">
        <f t="shared" si="100"/>
        <v>6084.6013406471311</v>
      </c>
      <c r="U107" s="76">
        <f t="shared" si="100"/>
        <v>6250.3842301682052</v>
      </c>
      <c r="V107" s="76">
        <f t="shared" si="100"/>
        <v>6418.7104995648506</v>
      </c>
      <c r="W107" s="76">
        <f t="shared" si="100"/>
        <v>6589.6445433456229</v>
      </c>
      <c r="X107" s="76">
        <f t="shared" si="100"/>
        <v>6763.2518069772887</v>
      </c>
      <c r="Y107" s="76">
        <f t="shared" si="100"/>
        <v>6921.818976270084</v>
      </c>
      <c r="Z107" s="76">
        <f t="shared" si="100"/>
        <v>7083.1493381052769</v>
      </c>
      <c r="AA107" s="76">
        <f t="shared" si="100"/>
        <v>7247.3053053406275</v>
      </c>
      <c r="AB107" s="76">
        <f t="shared" si="100"/>
        <v>7414.3504138719072</v>
      </c>
      <c r="AC107" s="76">
        <f t="shared" si="100"/>
        <v>7584.3493472869477</v>
      </c>
    </row>
    <row r="108" spans="2:29" x14ac:dyDescent="0.3">
      <c r="B108" s="27" t="s">
        <v>245</v>
      </c>
      <c r="C108" s="28" t="s">
        <v>86</v>
      </c>
      <c r="D108" s="28" t="s">
        <v>87</v>
      </c>
      <c r="E108" s="170">
        <f t="shared" ref="E108" si="101">AVERAGE(SUM(E98,E100),(E107*(1/(1+E115))))</f>
        <v>82.085029632734475</v>
      </c>
      <c r="F108" s="170">
        <f t="shared" ref="F108" si="102">AVERAGE(SUM(F98,F100),(F107*(1/(1+F115))))</f>
        <v>295.41850700502346</v>
      </c>
      <c r="G108" s="170">
        <f t="shared" ref="G108" si="103">AVERAGE(SUM(G98,G100),(G107*(1/(1+G115))))</f>
        <v>573.65614616801099</v>
      </c>
      <c r="H108" s="170">
        <f t="shared" ref="H108" si="104">AVERAGE(SUM(H98,H100),(H107*(1/(1+H115))))</f>
        <v>847.98025242460426</v>
      </c>
      <c r="I108" s="170">
        <f t="shared" ref="I108" si="105">AVERAGE(SUM(I98,I100),(I107*(1/(1+I115))))</f>
        <v>1047.8829090588938</v>
      </c>
      <c r="J108" s="170">
        <f t="shared" ref="J108" si="106">AVERAGE(SUM(J98,J100),(J107*(1/(1+J115))))</f>
        <v>1395.2580090499328</v>
      </c>
      <c r="K108" s="170">
        <f t="shared" ref="K108" si="107">AVERAGE(SUM(K98,K100),(K107*(1/(1+K115))))</f>
        <v>1951.6669463591666</v>
      </c>
      <c r="L108" s="170">
        <f t="shared" ref="L108" si="108">AVERAGE(SUM(L98,L100),(L107*(1/(1+L115))))</f>
        <v>2504.0002706552632</v>
      </c>
      <c r="M108" s="170">
        <f t="shared" ref="M108" si="109">AVERAGE(SUM(M98,M100),(M107*(1/(1+M115))))</f>
        <v>3052.3019848753702</v>
      </c>
      <c r="N108" s="170">
        <f t="shared" ref="N108" si="110">AVERAGE(SUM(N98,N100),(N107*(1/(1+N115))))</f>
        <v>3596.5471511341343</v>
      </c>
      <c r="O108" s="170">
        <f t="shared" ref="O108" si="111">AVERAGE(SUM(O98,O100),(O107*(1/(1+O115))))</f>
        <v>4068.5537113144501</v>
      </c>
      <c r="P108" s="170">
        <f t="shared" ref="P108" si="112">AVERAGE(SUM(P98,P100),(P107*(1/(1+P115))))</f>
        <v>4467.314737321205</v>
      </c>
      <c r="Q108" s="170">
        <f t="shared" ref="Q108" si="113">AVERAGE(SUM(Q98,Q100),(Q107*(1/(1+Q115))))</f>
        <v>4868.4917084086892</v>
      </c>
      <c r="R108" s="170">
        <f t="shared" ref="R108" si="114">AVERAGE(SUM(R98,R100),(R107*(1/(1+R115))))</f>
        <v>5272.2303175234028</v>
      </c>
      <c r="S108" s="170">
        <f t="shared" ref="S108" si="115">AVERAGE(SUM(S98,S100),(S107*(1/(1+S115))))</f>
        <v>5678.6774659059574</v>
      </c>
      <c r="T108" s="170">
        <f t="shared" ref="T108" si="116">AVERAGE(SUM(T98,T100),(T107*(1/(1+T115))))</f>
        <v>5966.9712640494508</v>
      </c>
      <c r="U108" s="170">
        <f t="shared" ref="U108" si="117">AVERAGE(SUM(U98,U100),(U107*(1/(1+U115))))</f>
        <v>6130.5535568135419</v>
      </c>
      <c r="V108" s="170">
        <f t="shared" ref="V108" si="118">AVERAGE(SUM(V98,V100),(V107*(1/(1+V115))))</f>
        <v>6296.6325550632282</v>
      </c>
      <c r="W108" s="170">
        <f t="shared" ref="W108" si="119">AVERAGE(SUM(W98,W100),(W107*(1/(1+W115))))</f>
        <v>6465.2717664537613</v>
      </c>
      <c r="X108" s="170">
        <f t="shared" ref="X108" si="120">AVERAGE(SUM(X98,X100),(X107*(1/(1+X115))))</f>
        <v>6636.5357310447016</v>
      </c>
      <c r="Y108" s="170">
        <f t="shared" ref="Y108" si="121">AVERAGE(SUM(Y98,Y100),(Y107*(1/(1+Y115))))</f>
        <v>6801.8782880071649</v>
      </c>
      <c r="Z108" s="170">
        <f t="shared" ref="Z108" si="122">AVERAGE(SUM(Z98,Z100),(Z107*(1/(1+Z115))))</f>
        <v>6960.8887638733686</v>
      </c>
      <c r="AA108" s="170">
        <f t="shared" ref="AA108" si="123">AVERAGE(SUM(AA98,AA100),(AA107*(1/(1+AA115))))</f>
        <v>7122.6770649526434</v>
      </c>
      <c r="AB108" s="170">
        <f t="shared" ref="AB108" si="124">AVERAGE(SUM(AB98,AB100),(AB107*(1/(1+AB115))))</f>
        <v>7287.3057957517676</v>
      </c>
      <c r="AC108" s="170">
        <f>AVERAGE(SUM(AC98,AC100),(AC107*(1/(1+AC115))))</f>
        <v>7454.8386894176674</v>
      </c>
    </row>
    <row r="109" spans="2:29" ht="15" thickBot="1" x14ac:dyDescent="0.35">
      <c r="B109" s="56" t="s">
        <v>232</v>
      </c>
      <c r="C109" s="57" t="s">
        <v>86</v>
      </c>
      <c r="D109" s="57" t="s">
        <v>87</v>
      </c>
      <c r="E109" s="75">
        <f t="shared" ref="E109" si="125">E105+E106</f>
        <v>3.1749920157552234</v>
      </c>
      <c r="F109" s="75">
        <f t="shared" ref="F109:AC109" si="126">F105+F106</f>
        <v>11.321979675178174</v>
      </c>
      <c r="G109" s="75">
        <f t="shared" si="126"/>
        <v>21.922303282307851</v>
      </c>
      <c r="H109" s="75">
        <f t="shared" si="126"/>
        <v>32.348680800835183</v>
      </c>
      <c r="I109" s="75">
        <f t="shared" si="126"/>
        <v>39.925243908167566</v>
      </c>
      <c r="J109" s="75">
        <f t="shared" si="126"/>
        <v>53.270498072194144</v>
      </c>
      <c r="K109" s="75">
        <f t="shared" si="126"/>
        <v>74.445130379399629</v>
      </c>
      <c r="L109" s="75">
        <f t="shared" si="126"/>
        <v>95.465197931707479</v>
      </c>
      <c r="M109" s="75">
        <f t="shared" si="126"/>
        <v>116.33127922044537</v>
      </c>
      <c r="N109" s="75">
        <f t="shared" si="126"/>
        <v>137.04353658852634</v>
      </c>
      <c r="O109" s="75">
        <f t="shared" si="126"/>
        <v>154.96358050591891</v>
      </c>
      <c r="P109" s="75">
        <f t="shared" si="126"/>
        <v>170.14056597995346</v>
      </c>
      <c r="Q109" s="75">
        <f t="shared" si="126"/>
        <v>185.40954275851396</v>
      </c>
      <c r="R109" s="75">
        <f t="shared" si="126"/>
        <v>200.77605606493256</v>
      </c>
      <c r="S109" s="75">
        <f t="shared" si="126"/>
        <v>216.24569712475252</v>
      </c>
      <c r="T109" s="75">
        <f t="shared" si="126"/>
        <v>227.14352029644431</v>
      </c>
      <c r="U109" s="75">
        <f t="shared" si="126"/>
        <v>233.36997485802308</v>
      </c>
      <c r="V109" s="75">
        <f t="shared" si="126"/>
        <v>239.69146952419675</v>
      </c>
      <c r="W109" s="75">
        <f t="shared" si="126"/>
        <v>246.11042161435148</v>
      </c>
      <c r="X109" s="75">
        <f t="shared" si="126"/>
        <v>252.62928774715098</v>
      </c>
      <c r="Y109" s="75">
        <f t="shared" si="126"/>
        <v>258.91746795420323</v>
      </c>
      <c r="Z109" s="75">
        <f t="shared" si="126"/>
        <v>264.97001081981136</v>
      </c>
      <c r="AA109" s="75">
        <f t="shared" si="126"/>
        <v>271.1282925189488</v>
      </c>
      <c r="AB109" s="75">
        <f t="shared" si="126"/>
        <v>277.39469602756981</v>
      </c>
      <c r="AC109" s="75">
        <f t="shared" si="126"/>
        <v>283.77164728347651</v>
      </c>
    </row>
    <row r="110" spans="2:29" ht="15" thickTop="1" x14ac:dyDescent="0.3"/>
    <row r="111" spans="2:29" x14ac:dyDescent="0.3">
      <c r="B111" s="32" t="s">
        <v>97</v>
      </c>
    </row>
    <row r="112" spans="2:29" x14ac:dyDescent="0.3">
      <c r="B112" s="206" t="s">
        <v>98</v>
      </c>
      <c r="C112" s="37" t="s">
        <v>86</v>
      </c>
      <c r="D112" s="195" t="s">
        <v>87</v>
      </c>
      <c r="E112" s="171">
        <f>E91</f>
        <v>0.63056633474304091</v>
      </c>
      <c r="F112" s="171">
        <f t="shared" ref="F112:AC112" si="127">F91</f>
        <v>3.5587669908132002</v>
      </c>
      <c r="G112" s="171">
        <f t="shared" si="127"/>
        <v>5.9580885924343168</v>
      </c>
      <c r="H112" s="171">
        <f t="shared" si="127"/>
        <v>8.8180168339606073</v>
      </c>
      <c r="I112" s="171">
        <f t="shared" si="127"/>
        <v>20.686829671816625</v>
      </c>
      <c r="J112" s="171">
        <f t="shared" si="127"/>
        <v>23.07417329099415</v>
      </c>
      <c r="K112" s="171">
        <f t="shared" si="127"/>
        <v>23.305300721442311</v>
      </c>
      <c r="L112" s="171">
        <f t="shared" si="127"/>
        <v>23.54918862746332</v>
      </c>
      <c r="M112" s="171">
        <f t="shared" si="127"/>
        <v>23.807539576962299</v>
      </c>
      <c r="N112" s="171">
        <f t="shared" si="127"/>
        <v>24.027418906028156</v>
      </c>
      <c r="O112" s="171">
        <f t="shared" si="127"/>
        <v>17.033649911448332</v>
      </c>
      <c r="P112" s="171">
        <f t="shared" si="127"/>
        <v>17.374322909677304</v>
      </c>
      <c r="Q112" s="171">
        <f t="shared" si="127"/>
        <v>17.721809367870851</v>
      </c>
      <c r="R112" s="171">
        <f t="shared" si="127"/>
        <v>18.076245555228265</v>
      </c>
      <c r="S112" s="171">
        <f t="shared" si="127"/>
        <v>18.437770466332832</v>
      </c>
      <c r="T112" s="171">
        <f t="shared" si="127"/>
        <v>0</v>
      </c>
      <c r="U112" s="171">
        <f t="shared" si="127"/>
        <v>0</v>
      </c>
      <c r="V112" s="171">
        <f t="shared" si="127"/>
        <v>0</v>
      </c>
      <c r="W112" s="171">
        <f t="shared" si="127"/>
        <v>0</v>
      </c>
      <c r="X112" s="171">
        <f t="shared" si="127"/>
        <v>0</v>
      </c>
      <c r="Y112" s="171">
        <f t="shared" si="127"/>
        <v>0</v>
      </c>
      <c r="Z112" s="171">
        <f t="shared" si="127"/>
        <v>0</v>
      </c>
      <c r="AA112" s="171">
        <f t="shared" si="127"/>
        <v>0</v>
      </c>
      <c r="AB112" s="171">
        <f t="shared" si="127"/>
        <v>0</v>
      </c>
      <c r="AC112" s="171">
        <f t="shared" si="127"/>
        <v>0</v>
      </c>
    </row>
    <row r="113" spans="2:29" x14ac:dyDescent="0.3">
      <c r="B113" s="3" t="s">
        <v>230</v>
      </c>
      <c r="C113" s="36" t="s">
        <v>86</v>
      </c>
      <c r="D113" s="36" t="s">
        <v>87</v>
      </c>
      <c r="E113" s="38">
        <f t="shared" ref="E113:AC113" si="128">E109</f>
        <v>3.1749920157552234</v>
      </c>
      <c r="F113" s="38">
        <f t="shared" si="128"/>
        <v>11.321979675178174</v>
      </c>
      <c r="G113" s="38">
        <f t="shared" si="128"/>
        <v>21.922303282307851</v>
      </c>
      <c r="H113" s="38">
        <f t="shared" si="128"/>
        <v>32.348680800835183</v>
      </c>
      <c r="I113" s="38">
        <f t="shared" si="128"/>
        <v>39.925243908167566</v>
      </c>
      <c r="J113" s="38">
        <f t="shared" si="128"/>
        <v>53.270498072194144</v>
      </c>
      <c r="K113" s="38">
        <f t="shared" si="128"/>
        <v>74.445130379399629</v>
      </c>
      <c r="L113" s="38">
        <f t="shared" si="128"/>
        <v>95.465197931707479</v>
      </c>
      <c r="M113" s="38">
        <f t="shared" si="128"/>
        <v>116.33127922044537</v>
      </c>
      <c r="N113" s="38">
        <f t="shared" si="128"/>
        <v>137.04353658852634</v>
      </c>
      <c r="O113" s="38">
        <f t="shared" si="128"/>
        <v>154.96358050591891</v>
      </c>
      <c r="P113" s="38">
        <f t="shared" si="128"/>
        <v>170.14056597995346</v>
      </c>
      <c r="Q113" s="38">
        <f t="shared" si="128"/>
        <v>185.40954275851396</v>
      </c>
      <c r="R113" s="38">
        <f t="shared" si="128"/>
        <v>200.77605606493256</v>
      </c>
      <c r="S113" s="38">
        <f t="shared" si="128"/>
        <v>216.24569712475252</v>
      </c>
      <c r="T113" s="38">
        <f t="shared" si="128"/>
        <v>227.14352029644431</v>
      </c>
      <c r="U113" s="38">
        <f t="shared" si="128"/>
        <v>233.36997485802308</v>
      </c>
      <c r="V113" s="38">
        <f t="shared" si="128"/>
        <v>239.69146952419675</v>
      </c>
      <c r="W113" s="38">
        <f t="shared" si="128"/>
        <v>246.11042161435148</v>
      </c>
      <c r="X113" s="38">
        <f t="shared" si="128"/>
        <v>252.62928774715098</v>
      </c>
      <c r="Y113" s="38">
        <f t="shared" si="128"/>
        <v>258.91746795420323</v>
      </c>
      <c r="Z113" s="38">
        <f t="shared" si="128"/>
        <v>264.97001081981136</v>
      </c>
      <c r="AA113" s="38">
        <f t="shared" si="128"/>
        <v>271.1282925189488</v>
      </c>
      <c r="AB113" s="38">
        <f t="shared" si="128"/>
        <v>277.39469602756981</v>
      </c>
      <c r="AC113" s="38">
        <f t="shared" si="128"/>
        <v>283.77164728347651</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AC116" si="129">E115*E108</f>
        <v>2.6513464571373238</v>
      </c>
      <c r="F116" s="38">
        <f t="shared" si="129"/>
        <v>9.5420177762622576</v>
      </c>
      <c r="G116" s="38">
        <f t="shared" si="129"/>
        <v>18.529093521226756</v>
      </c>
      <c r="H116" s="38">
        <f t="shared" si="129"/>
        <v>27.38976215331472</v>
      </c>
      <c r="I116" s="38">
        <f t="shared" si="129"/>
        <v>33.846617962602274</v>
      </c>
      <c r="J116" s="38">
        <f t="shared" si="129"/>
        <v>45.066833692312834</v>
      </c>
      <c r="K116" s="38">
        <f t="shared" si="129"/>
        <v>63.038842367401081</v>
      </c>
      <c r="L116" s="38">
        <f t="shared" si="129"/>
        <v>80.879208742165005</v>
      </c>
      <c r="M116" s="38">
        <f t="shared" si="129"/>
        <v>98.589354111474464</v>
      </c>
      <c r="N116" s="38">
        <f t="shared" si="129"/>
        <v>116.16847298163255</v>
      </c>
      <c r="O116" s="38">
        <f t="shared" si="129"/>
        <v>131.41428487545676</v>
      </c>
      <c r="P116" s="38">
        <f t="shared" si="129"/>
        <v>144.29426601547493</v>
      </c>
      <c r="Q116" s="38">
        <f t="shared" si="129"/>
        <v>157.25228218160066</v>
      </c>
      <c r="R116" s="38">
        <f t="shared" si="129"/>
        <v>170.29303925600593</v>
      </c>
      <c r="S116" s="38">
        <f t="shared" si="129"/>
        <v>183.42128214876243</v>
      </c>
      <c r="T116" s="38">
        <f t="shared" si="129"/>
        <v>192.73317182879728</v>
      </c>
      <c r="U116" s="38">
        <f t="shared" si="129"/>
        <v>198.01687988507743</v>
      </c>
      <c r="V116" s="38">
        <f t="shared" si="129"/>
        <v>203.38123152854229</v>
      </c>
      <c r="W116" s="38">
        <f t="shared" si="129"/>
        <v>208.8282780564565</v>
      </c>
      <c r="X116" s="38">
        <f t="shared" si="129"/>
        <v>214.36010411274387</v>
      </c>
      <c r="Y116" s="38">
        <f t="shared" si="129"/>
        <v>219.70066870263145</v>
      </c>
      <c r="Z116" s="38">
        <f t="shared" si="129"/>
        <v>224.83670707310984</v>
      </c>
      <c r="AA116" s="38">
        <f t="shared" si="129"/>
        <v>230.06246919797039</v>
      </c>
      <c r="AB116" s="38">
        <f t="shared" si="129"/>
        <v>235.3799772027821</v>
      </c>
      <c r="AC116" s="38">
        <f t="shared" si="129"/>
        <v>240.79128966819067</v>
      </c>
    </row>
    <row r="117" spans="2:29" ht="15" thickBot="1" x14ac:dyDescent="0.35">
      <c r="B117" s="218" t="s">
        <v>100</v>
      </c>
      <c r="C117" s="229" t="s">
        <v>86</v>
      </c>
      <c r="D117" s="230" t="s">
        <v>87</v>
      </c>
      <c r="E117" s="231">
        <f>E112+E113+E116</f>
        <v>6.4569048076355884</v>
      </c>
      <c r="F117" s="231">
        <f t="shared" ref="F117:AC117" si="130">F112+F113+F116</f>
        <v>24.42276444225363</v>
      </c>
      <c r="G117" s="231">
        <f t="shared" si="130"/>
        <v>46.409485395968922</v>
      </c>
      <c r="H117" s="231">
        <f t="shared" si="130"/>
        <v>68.556459788110516</v>
      </c>
      <c r="I117" s="231">
        <f t="shared" si="130"/>
        <v>94.458691542586465</v>
      </c>
      <c r="J117" s="231">
        <f t="shared" si="130"/>
        <v>121.41150505550112</v>
      </c>
      <c r="K117" s="231">
        <f t="shared" si="130"/>
        <v>160.78927346824301</v>
      </c>
      <c r="L117" s="231">
        <f t="shared" si="130"/>
        <v>199.89359530133581</v>
      </c>
      <c r="M117" s="231">
        <f t="shared" si="130"/>
        <v>238.72817290888213</v>
      </c>
      <c r="N117" s="231">
        <f t="shared" si="130"/>
        <v>277.23942847618702</v>
      </c>
      <c r="O117" s="231">
        <f t="shared" si="130"/>
        <v>303.41151529282399</v>
      </c>
      <c r="P117" s="231">
        <f t="shared" si="130"/>
        <v>331.80915490510569</v>
      </c>
      <c r="Q117" s="231">
        <f t="shared" si="130"/>
        <v>360.38363430798552</v>
      </c>
      <c r="R117" s="231">
        <f t="shared" si="130"/>
        <v>389.14534087616676</v>
      </c>
      <c r="S117" s="231">
        <f t="shared" si="130"/>
        <v>418.10474973984776</v>
      </c>
      <c r="T117" s="231">
        <f t="shared" si="130"/>
        <v>419.87669212524156</v>
      </c>
      <c r="U117" s="231">
        <f t="shared" si="130"/>
        <v>431.38685474310051</v>
      </c>
      <c r="V117" s="231">
        <f t="shared" si="130"/>
        <v>443.07270105273903</v>
      </c>
      <c r="W117" s="231">
        <f t="shared" si="130"/>
        <v>454.93869967080798</v>
      </c>
      <c r="X117" s="231">
        <f t="shared" si="130"/>
        <v>466.98939185989485</v>
      </c>
      <c r="Y117" s="231">
        <f t="shared" si="130"/>
        <v>478.61813665683468</v>
      </c>
      <c r="Z117" s="231">
        <f t="shared" si="130"/>
        <v>489.8067178929212</v>
      </c>
      <c r="AA117" s="231">
        <f t="shared" si="130"/>
        <v>501.19076171691916</v>
      </c>
      <c r="AB117" s="231">
        <f t="shared" si="130"/>
        <v>512.77467323035194</v>
      </c>
      <c r="AC117" s="231">
        <f t="shared" si="130"/>
        <v>524.56293695166721</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6.4569048076355884</v>
      </c>
      <c r="F119" s="222">
        <f>F117+F118</f>
        <v>24.42276444225363</v>
      </c>
      <c r="G119" s="222">
        <f t="shared" ref="G119:AC119" si="131">G117+G118</f>
        <v>46.409485395968922</v>
      </c>
      <c r="H119" s="222">
        <f t="shared" si="131"/>
        <v>68.556459788110516</v>
      </c>
      <c r="I119" s="222">
        <f t="shared" si="131"/>
        <v>94.458691542586465</v>
      </c>
      <c r="J119" s="222">
        <f t="shared" si="131"/>
        <v>121.41150505550112</v>
      </c>
      <c r="K119" s="222">
        <f t="shared" si="131"/>
        <v>160.78927346824301</v>
      </c>
      <c r="L119" s="222">
        <f t="shared" si="131"/>
        <v>199.89359530133581</v>
      </c>
      <c r="M119" s="222">
        <f t="shared" si="131"/>
        <v>238.72817290888213</v>
      </c>
      <c r="N119" s="222">
        <f t="shared" si="131"/>
        <v>277.23942847618702</v>
      </c>
      <c r="O119" s="222">
        <f t="shared" si="131"/>
        <v>303.41151529282399</v>
      </c>
      <c r="P119" s="222">
        <f t="shared" si="131"/>
        <v>331.80915490510569</v>
      </c>
      <c r="Q119" s="222">
        <f t="shared" si="131"/>
        <v>360.38363430798552</v>
      </c>
      <c r="R119" s="222">
        <f t="shared" si="131"/>
        <v>389.14534087616676</v>
      </c>
      <c r="S119" s="222">
        <f t="shared" si="131"/>
        <v>418.10474973984776</v>
      </c>
      <c r="T119" s="222">
        <f t="shared" si="131"/>
        <v>419.87669212524156</v>
      </c>
      <c r="U119" s="222">
        <f t="shared" si="131"/>
        <v>431.38685474310051</v>
      </c>
      <c r="V119" s="222">
        <f t="shared" si="131"/>
        <v>443.07270105273903</v>
      </c>
      <c r="W119" s="222">
        <f t="shared" si="131"/>
        <v>454.93869967080798</v>
      </c>
      <c r="X119" s="222">
        <f t="shared" si="131"/>
        <v>466.98939185989485</v>
      </c>
      <c r="Y119" s="222">
        <f t="shared" si="131"/>
        <v>478.61813665683468</v>
      </c>
      <c r="Z119" s="222">
        <f t="shared" si="131"/>
        <v>489.8067178929212</v>
      </c>
      <c r="AA119" s="222">
        <f t="shared" si="131"/>
        <v>501.19076171691916</v>
      </c>
      <c r="AB119" s="222">
        <f t="shared" si="131"/>
        <v>512.77467323035194</v>
      </c>
      <c r="AC119" s="222">
        <f t="shared" si="131"/>
        <v>524.56293695166721</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6.5214738557119443</v>
      </c>
      <c r="F121" s="237">
        <f t="shared" ref="F121:AC121" si="132">F120*F119</f>
        <v>24.666992086676167</v>
      </c>
      <c r="G121" s="237">
        <f>G120*G119</f>
        <v>46.873580249928608</v>
      </c>
      <c r="H121" s="237">
        <f t="shared" si="132"/>
        <v>69.242024385991627</v>
      </c>
      <c r="I121" s="237">
        <f t="shared" si="132"/>
        <v>95.403278458012323</v>
      </c>
      <c r="J121" s="237">
        <f t="shared" si="132"/>
        <v>122.62562010605613</v>
      </c>
      <c r="K121" s="237">
        <f t="shared" si="132"/>
        <v>162.39716620292543</v>
      </c>
      <c r="L121" s="237">
        <f t="shared" si="132"/>
        <v>201.89253125434917</v>
      </c>
      <c r="M121" s="237">
        <f t="shared" si="132"/>
        <v>241.11545463797094</v>
      </c>
      <c r="N121" s="237">
        <f t="shared" si="132"/>
        <v>280.01182276094886</v>
      </c>
      <c r="O121" s="237">
        <f t="shared" si="132"/>
        <v>306.44563044575222</v>
      </c>
      <c r="P121" s="237">
        <f t="shared" si="132"/>
        <v>335.12724645415676</v>
      </c>
      <c r="Q121" s="237">
        <f t="shared" si="132"/>
        <v>363.98747065106539</v>
      </c>
      <c r="R121" s="237">
        <f t="shared" si="132"/>
        <v>393.03679428492842</v>
      </c>
      <c r="S121" s="237">
        <f t="shared" si="132"/>
        <v>422.28579723724624</v>
      </c>
      <c r="T121" s="237">
        <f t="shared" si="132"/>
        <v>424.07545904649396</v>
      </c>
      <c r="U121" s="237">
        <f t="shared" si="132"/>
        <v>435.70072329053153</v>
      </c>
      <c r="V121" s="237">
        <f t="shared" si="132"/>
        <v>447.50342806326643</v>
      </c>
      <c r="W121" s="237">
        <f t="shared" si="132"/>
        <v>459.48808666751609</v>
      </c>
      <c r="X121" s="237">
        <f t="shared" si="132"/>
        <v>471.65928577849382</v>
      </c>
      <c r="Y121" s="237">
        <f t="shared" si="132"/>
        <v>483.40431802340305</v>
      </c>
      <c r="Z121" s="237">
        <f t="shared" si="132"/>
        <v>494.70478507185044</v>
      </c>
      <c r="AA121" s="237">
        <f t="shared" si="132"/>
        <v>506.20266933408834</v>
      </c>
      <c r="AB121" s="237">
        <f t="shared" si="132"/>
        <v>517.90241996265547</v>
      </c>
      <c r="AC121" s="237">
        <f t="shared" si="132"/>
        <v>529.80856632118389</v>
      </c>
    </row>
    <row r="122" spans="2:29" ht="15" thickBot="1" x14ac:dyDescent="0.35">
      <c r="B122" s="238" t="s">
        <v>104</v>
      </c>
      <c r="C122" s="209" t="s">
        <v>86</v>
      </c>
      <c r="D122" s="205" t="s">
        <v>51</v>
      </c>
      <c r="E122" s="204">
        <f>E121*('Scenario Inputs'!$G$3/'Scenario Inputs'!J3)</f>
        <v>5.9364507537562741</v>
      </c>
      <c r="F122" s="204">
        <f>F121*('Scenario Inputs'!$G$3/'Scenario Inputs'!K3)</f>
        <v>22.013907364410446</v>
      </c>
      <c r="G122" s="204">
        <f>G121*('Scenario Inputs'!$G$3/'Scenario Inputs'!L3)</f>
        <v>41.011806060279156</v>
      </c>
      <c r="H122" s="204">
        <f>H121*('Scenario Inputs'!$G$3/'Scenario Inputs'!M3)</f>
        <v>59.39506380148292</v>
      </c>
      <c r="I122" s="204">
        <f>I121*('Scenario Inputs'!$G$3/'Scenario Inputs'!N3)</f>
        <v>80.231280561817002</v>
      </c>
      <c r="J122" s="204">
        <f>J121*('Scenario Inputs'!$G$3/'Scenario Inputs'!O3)</f>
        <v>101.10240105252855</v>
      </c>
      <c r="K122" s="204">
        <f>K121*('Scenario Inputs'!$G$3/'Scenario Inputs'!P3)</f>
        <v>131.26789709759129</v>
      </c>
      <c r="L122" s="204">
        <f>L121*('Scenario Inputs'!$G$3/'Scenario Inputs'!Q3)</f>
        <v>159.99269820369133</v>
      </c>
      <c r="M122" s="204">
        <f>M121*('Scenario Inputs'!$G$3/'Scenario Inputs'!R3)</f>
        <v>187.32890122412249</v>
      </c>
      <c r="N122" s="204">
        <f>N121*('Scenario Inputs'!$G$3/'Scenario Inputs'!S3)</f>
        <v>213.28284966030219</v>
      </c>
      <c r="O122" s="204">
        <f>O121*('Scenario Inputs'!$G$3/'Scenario Inputs'!T3)</f>
        <v>228.84046810484969</v>
      </c>
      <c r="P122" s="204">
        <f>P121*('Scenario Inputs'!$G$3/'Scenario Inputs'!U3)</f>
        <v>245.35163741676126</v>
      </c>
      <c r="Q122" s="204">
        <f>Q121*('Scenario Inputs'!$G$3/'Scenario Inputs'!V3)</f>
        <v>261.25552592138081</v>
      </c>
      <c r="R122" s="204">
        <f>R121*('Scenario Inputs'!$G$3/'Scenario Inputs'!W3)</f>
        <v>276.57446940680029</v>
      </c>
      <c r="S122" s="204">
        <f>S121*('Scenario Inputs'!$G$3/'Scenario Inputs'!X3)</f>
        <v>291.32998215082608</v>
      </c>
      <c r="T122" s="204">
        <f>T121*('Scenario Inputs'!$G$3/'Scenario Inputs'!Y3)</f>
        <v>286.82808694895351</v>
      </c>
      <c r="U122" s="204">
        <f>U121*('Scenario Inputs'!$G$3/'Scenario Inputs'!Z3)</f>
        <v>288.91270774302467</v>
      </c>
      <c r="V122" s="204">
        <f>V121*('Scenario Inputs'!$G$3/'Scenario Inputs'!AA3)</f>
        <v>290.92065618428984</v>
      </c>
      <c r="W122" s="204">
        <f>W121*('Scenario Inputs'!$G$3/'Scenario Inputs'!AB3)</f>
        <v>292.85475228188528</v>
      </c>
      <c r="X122" s="204">
        <f>X121*('Scenario Inputs'!$G$3/'Scenario Inputs'!AC3)</f>
        <v>294.71771232501123</v>
      </c>
      <c r="Y122" s="204">
        <f>Y121*('Scenario Inputs'!$G$3/'Scenario Inputs'!AD3)</f>
        <v>296.13395173997742</v>
      </c>
      <c r="Z122" s="204">
        <f>Z121*('Scenario Inputs'!$G$3/'Scenario Inputs'!AE3)</f>
        <v>297.11434192117076</v>
      </c>
      <c r="AA122" s="204">
        <f>AA121*('Scenario Inputs'!$G$3/'Scenario Inputs'!AF3)</f>
        <v>298.05867335149975</v>
      </c>
      <c r="AB122" s="204">
        <f>AB121*('Scenario Inputs'!$G$3/'Scenario Inputs'!AG3)</f>
        <v>298.96827227182132</v>
      </c>
      <c r="AC122" s="204">
        <f>AC121*('Scenario Inputs'!$G$3/'Scenario Inputs'!AH3)</f>
        <v>299.84441614385338</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E122*E126</f>
        <v>4.8150552063717145</v>
      </c>
      <c r="F127" s="52">
        <f t="shared" ref="F127:AC127" si="133">F122*F126</f>
        <v>17.855480263273314</v>
      </c>
      <c r="G127" s="52">
        <f t="shared" si="133"/>
        <v>33.264675895492424</v>
      </c>
      <c r="H127" s="52">
        <f t="shared" si="133"/>
        <v>48.175336249382802</v>
      </c>
      <c r="I127" s="52">
        <f t="shared" si="133"/>
        <v>65.075591663689778</v>
      </c>
      <c r="J127" s="52">
        <f t="shared" si="133"/>
        <v>82.004157493705904</v>
      </c>
      <c r="K127" s="52">
        <f t="shared" si="133"/>
        <v>106.4713913358563</v>
      </c>
      <c r="L127" s="52">
        <f t="shared" si="133"/>
        <v>129.77007751301406</v>
      </c>
      <c r="M127" s="52">
        <f t="shared" si="133"/>
        <v>151.94247178288575</v>
      </c>
      <c r="N127" s="52">
        <f t="shared" si="133"/>
        <v>172.99371935947113</v>
      </c>
      <c r="O127" s="52">
        <f t="shared" si="133"/>
        <v>185.6125036798436</v>
      </c>
      <c r="P127" s="52">
        <f t="shared" si="133"/>
        <v>199.00471310873507</v>
      </c>
      <c r="Q127" s="52">
        <f t="shared" si="133"/>
        <v>211.90435707483198</v>
      </c>
      <c r="R127" s="52">
        <f t="shared" si="133"/>
        <v>224.32955213585572</v>
      </c>
      <c r="S127" s="52">
        <f t="shared" si="133"/>
        <v>236.29774852253504</v>
      </c>
      <c r="T127" s="52">
        <f t="shared" si="133"/>
        <v>232.6462613242962</v>
      </c>
      <c r="U127" s="52">
        <f t="shared" si="133"/>
        <v>234.33709725036732</v>
      </c>
      <c r="V127" s="52">
        <f t="shared" si="133"/>
        <v>235.96574423107751</v>
      </c>
      <c r="W127" s="52">
        <f t="shared" si="133"/>
        <v>237.53448957583717</v>
      </c>
      <c r="X127" s="52">
        <f t="shared" si="133"/>
        <v>239.04553646681663</v>
      </c>
      <c r="Y127" s="52">
        <f t="shared" si="133"/>
        <v>240.19424825629571</v>
      </c>
      <c r="Z127" s="52">
        <f t="shared" si="133"/>
        <v>240.98944273226161</v>
      </c>
      <c r="AA127" s="52">
        <f t="shared" si="133"/>
        <v>241.75538995540145</v>
      </c>
      <c r="AB127" s="52">
        <f t="shared" si="133"/>
        <v>242.49316563967429</v>
      </c>
      <c r="AC127" s="52">
        <f t="shared" si="133"/>
        <v>243.2038059342795</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AC129" si="134">(E127*1000000)/(E128*1000)</f>
        <v>3.4667962749177907</v>
      </c>
      <c r="F129" s="155">
        <f t="shared" si="134"/>
        <v>12.77917928685666</v>
      </c>
      <c r="G129" s="155">
        <f t="shared" si="134"/>
        <v>23.661537612076916</v>
      </c>
      <c r="H129" s="155">
        <f t="shared" si="134"/>
        <v>34.061840334326895</v>
      </c>
      <c r="I129" s="155">
        <f t="shared" si="134"/>
        <v>45.74056275963035</v>
      </c>
      <c r="J129" s="155">
        <f t="shared" si="134"/>
        <v>57.303122626132676</v>
      </c>
      <c r="K129" s="155">
        <f t="shared" si="134"/>
        <v>73.968851599631734</v>
      </c>
      <c r="L129" s="155">
        <f t="shared" si="134"/>
        <v>89.631495681828483</v>
      </c>
      <c r="M129" s="155">
        <f t="shared" si="134"/>
        <v>104.34488032193531</v>
      </c>
      <c r="N129" s="155">
        <f t="shared" si="134"/>
        <v>118.1314778379661</v>
      </c>
      <c r="O129" s="155">
        <f t="shared" si="134"/>
        <v>126.04053462995392</v>
      </c>
      <c r="P129" s="155">
        <f t="shared" si="134"/>
        <v>134.3754177860763</v>
      </c>
      <c r="Q129" s="155">
        <f t="shared" si="134"/>
        <v>142.2988007455603</v>
      </c>
      <c r="R129" s="155">
        <f t="shared" si="134"/>
        <v>149.82711507174798</v>
      </c>
      <c r="S129" s="155">
        <f t="shared" si="134"/>
        <v>156.97861432101013</v>
      </c>
      <c r="T129" s="155">
        <f t="shared" si="134"/>
        <v>153.72418699568519</v>
      </c>
      <c r="U129" s="155">
        <f t="shared" si="134"/>
        <v>153.94158608736873</v>
      </c>
      <c r="V129" s="155">
        <f t="shared" si="134"/>
        <v>154.1743609750892</v>
      </c>
      <c r="W129" s="155">
        <f t="shared" si="134"/>
        <v>154.36097967767063</v>
      </c>
      <c r="X129" s="155">
        <f t="shared" si="134"/>
        <v>154.50931924763282</v>
      </c>
      <c r="Y129" s="155">
        <f t="shared" si="134"/>
        <v>154.43970542752422</v>
      </c>
      <c r="Z129" s="155">
        <f t="shared" si="134"/>
        <v>154.12820287171076</v>
      </c>
      <c r="AA129" s="155">
        <f t="shared" si="134"/>
        <v>153.78812410245678</v>
      </c>
      <c r="AB129" s="155">
        <f t="shared" si="134"/>
        <v>153.44410074064945</v>
      </c>
      <c r="AC129" s="155">
        <f t="shared" si="134"/>
        <v>153.10032135740568</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Inputs'!J99*('Scenario Inputs'!J3/'Scenario Inputs'!$G$3)</f>
        <v>12.578370266215712</v>
      </c>
      <c r="F133" s="72">
        <f>'Scenario Inputs'!K99*('Scenario Inputs'!K3/'Scenario Inputs'!$G$3)</f>
        <v>26.159626627054458</v>
      </c>
      <c r="G133" s="72">
        <f>'Scenario Inputs'!L99*('Scenario Inputs'!L3/'Scenario Inputs'!$G$3)</f>
        <v>49.208805744726561</v>
      </c>
      <c r="H133" s="72">
        <f>'Scenario Inputs'!M99*('Scenario Inputs'!M3/'Scenario Inputs'!$G$3)</f>
        <v>34.664692035671429</v>
      </c>
      <c r="I133" s="72">
        <f>'Scenario Inputs'!N99*('Scenario Inputs'!N3/'Scenario Inputs'!$G$3)</f>
        <v>14.147950763653169</v>
      </c>
      <c r="J133" s="72">
        <f>'Scenario Inputs'!O99*('Scenario Inputs'!O3/'Scenario Inputs'!$G$3)</f>
        <v>20.50018802180292</v>
      </c>
      <c r="K133" s="72">
        <f>'Scenario Inputs'!P99*('Scenario Inputs'!P3/'Scenario Inputs'!$G$3)</f>
        <v>20.657814600628715</v>
      </c>
      <c r="L133" s="72">
        <f>'Scenario Inputs'!Q99*('Scenario Inputs'!Q3/'Scenario Inputs'!$G$3)</f>
        <v>20.813546167398815</v>
      </c>
      <c r="M133" s="72">
        <f>'Scenario Inputs'!R99*('Scenario Inputs'!R3/'Scenario Inputs'!$G$3)</f>
        <v>21.095956233620704</v>
      </c>
      <c r="N133" s="72">
        <f>'Scenario Inputs'!S99*('Scenario Inputs'!S3/'Scenario Inputs'!$G$3)</f>
        <v>21.250050674150845</v>
      </c>
      <c r="O133" s="72">
        <f>'Scenario Inputs'!T99*('Scenario Inputs'!T3/'Scenario Inputs'!$G$3)</f>
        <v>21.131367578825056</v>
      </c>
      <c r="P133" s="72">
        <f>'Scenario Inputs'!U99*('Scenario Inputs'!U3/'Scenario Inputs'!$G$3)</f>
        <v>21.553994930401561</v>
      </c>
      <c r="Q133" s="72">
        <f>'Scenario Inputs'!V99*('Scenario Inputs'!V3/'Scenario Inputs'!$G$3)</f>
        <v>21.985074829009594</v>
      </c>
      <c r="R133" s="72">
        <f>'Scenario Inputs'!W99*('Scenario Inputs'!W3/'Scenario Inputs'!$G$3)</f>
        <v>22.424776325589782</v>
      </c>
      <c r="S133" s="72">
        <f>'Scenario Inputs'!X99*('Scenario Inputs'!X3/'Scenario Inputs'!$G$3)</f>
        <v>22.873271852101581</v>
      </c>
      <c r="T133" s="72">
        <f>'Scenario Inputs'!Y99*('Scenario Inputs'!Y3/'Scenario Inputs'!$G$3)</f>
        <v>0</v>
      </c>
      <c r="U133" s="72">
        <f>'Scenario Inputs'!Z99*('Scenario Inputs'!Z3/'Scenario Inputs'!$G$3)</f>
        <v>0</v>
      </c>
      <c r="V133" s="72">
        <f>'Scenario Inputs'!AA99*('Scenario Inputs'!AA3/'Scenario Inputs'!$G$3)</f>
        <v>0</v>
      </c>
      <c r="W133" s="72">
        <f>'Scenario Inputs'!AB99*('Scenario Inputs'!AB3/'Scenario Inputs'!$G$3)</f>
        <v>0</v>
      </c>
      <c r="X133" s="72">
        <f>'Scenario Inputs'!AC99*('Scenario Inputs'!AC3/'Scenario Inputs'!$G$3)</f>
        <v>0</v>
      </c>
      <c r="Y133" s="72">
        <f>'Scenario Inputs'!AD99*('Scenario Inputs'!AD3/'Scenario Inputs'!$G$3)</f>
        <v>0</v>
      </c>
      <c r="Z133" s="72">
        <f>'Scenario Inputs'!AE99*('Scenario Inputs'!AE3/'Scenario Inputs'!$G$3)</f>
        <v>0</v>
      </c>
      <c r="AA133" s="72">
        <f>'Scenario Inputs'!AF99*('Scenario Inputs'!AF3/'Scenario Inputs'!$G$3)</f>
        <v>0</v>
      </c>
      <c r="AB133" s="72">
        <f>'Scenario Inputs'!AG99*('Scenario Inputs'!AG3/'Scenario Inputs'!$G$3)</f>
        <v>0</v>
      </c>
      <c r="AC133" s="74">
        <f>'Scenario Inputs'!AH99*('Scenario Inputs'!AH3/'Scenario Inputs'!$G$3)</f>
        <v>0</v>
      </c>
    </row>
    <row r="134" spans="2:29" x14ac:dyDescent="0.3">
      <c r="B134" s="3" t="s">
        <v>88</v>
      </c>
      <c r="C134" s="3" t="s">
        <v>86</v>
      </c>
      <c r="D134" s="3" t="s">
        <v>87</v>
      </c>
      <c r="E134" s="78">
        <f>'Scenario Inputs'!J103*('Scenario Inputs'!J3/'Scenario Inputs'!$G$3)</f>
        <v>0.7437167397579072</v>
      </c>
      <c r="F134" s="164">
        <f>'Scenario Inputs'!K103*('Scenario Inputs'!K3/'Scenario Inputs'!$G$3)</f>
        <v>1.7278396410056531</v>
      </c>
      <c r="G134" s="164">
        <f>'Scenario Inputs'!L103*('Scenario Inputs'!L3/'Scenario Inputs'!$G$3)</f>
        <v>4.5054259028152845</v>
      </c>
      <c r="H134" s="164">
        <f>'Scenario Inputs'!M103*('Scenario Inputs'!M3/'Scenario Inputs'!$G$3)</f>
        <v>7.4680348807974157</v>
      </c>
      <c r="I134" s="164">
        <f>'Scenario Inputs'!N103*('Scenario Inputs'!N3/'Scenario Inputs'!$G$3)</f>
        <v>8.3772325710150106</v>
      </c>
      <c r="J134" s="164">
        <f>'Scenario Inputs'!O103*('Scenario Inputs'!O3/'Scenario Inputs'!$G$3)</f>
        <v>0</v>
      </c>
      <c r="K134" s="164">
        <f>'Scenario Inputs'!P103*('Scenario Inputs'!P3/'Scenario Inputs'!$G$3)</f>
        <v>0</v>
      </c>
      <c r="L134" s="164">
        <f>'Scenario Inputs'!Q103*('Scenario Inputs'!Q3/'Scenario Inputs'!$G$3)</f>
        <v>0</v>
      </c>
      <c r="M134" s="164">
        <f>'Scenario Inputs'!R103*('Scenario Inputs'!R3/'Scenario Inputs'!$G$3)</f>
        <v>0</v>
      </c>
      <c r="N134" s="164">
        <f>'Scenario Inputs'!S103*('Scenario Inputs'!S3/'Scenario Inputs'!$G$3)</f>
        <v>0</v>
      </c>
      <c r="O134" s="164">
        <f>'Scenario Inputs'!T103*('Scenario Inputs'!T3/'Scenario Inputs'!$G$3)</f>
        <v>0</v>
      </c>
      <c r="P134" s="164">
        <f>'Scenario Inputs'!U103*('Scenario Inputs'!U3/'Scenario Inputs'!$G$3)</f>
        <v>0</v>
      </c>
      <c r="Q134" s="164">
        <f>'Scenario Inputs'!V103*('Scenario Inputs'!V3/'Scenario Inputs'!$G$3)</f>
        <v>0</v>
      </c>
      <c r="R134" s="164">
        <f>'Scenario Inputs'!W103*('Scenario Inputs'!W3/'Scenario Inputs'!$G$3)</f>
        <v>0</v>
      </c>
      <c r="S134" s="164">
        <f>'Scenario Inputs'!X103*('Scenario Inputs'!X3/'Scenario Inputs'!$G$3)</f>
        <v>0</v>
      </c>
      <c r="T134" s="164">
        <f>'Scenario Inputs'!Y103*('Scenario Inputs'!Y3/'Scenario Inputs'!$G$3)</f>
        <v>0</v>
      </c>
      <c r="U134" s="164">
        <f>'Scenario Inputs'!Z103*('Scenario Inputs'!Z3/'Scenario Inputs'!$G$3)</f>
        <v>0</v>
      </c>
      <c r="V134" s="164">
        <f>'Scenario Inputs'!AA103*('Scenario Inputs'!AA3/'Scenario Inputs'!$G$3)</f>
        <v>0</v>
      </c>
      <c r="W134" s="164">
        <f>'Scenario Inputs'!AB103*('Scenario Inputs'!AB3/'Scenario Inputs'!$G$3)</f>
        <v>0</v>
      </c>
      <c r="X134" s="164">
        <f>'Scenario Inputs'!AC103*('Scenario Inputs'!AC3/'Scenario Inputs'!$G$3)</f>
        <v>0</v>
      </c>
      <c r="Y134" s="164">
        <f>'Scenario Inputs'!AD103*('Scenario Inputs'!AD3/'Scenario Inputs'!$G$3)</f>
        <v>0</v>
      </c>
      <c r="Z134" s="164">
        <f>'Scenario Inputs'!AE103*('Scenario Inputs'!AE3/'Scenario Inputs'!$G$3)</f>
        <v>0</v>
      </c>
      <c r="AA134" s="164">
        <f>'Scenario Inputs'!AF103*('Scenario Inputs'!AF3/'Scenario Inputs'!$G$3)</f>
        <v>0</v>
      </c>
      <c r="AB134" s="164">
        <f>'Scenario Inputs'!AG103*('Scenario Inputs'!AG3/'Scenario Inputs'!$G$3)</f>
        <v>0</v>
      </c>
      <c r="AC134" s="165">
        <f>'Scenario Inputs'!AH103*('Scenario Inputs'!AH3/'Scenario Inputs'!$G$3)</f>
        <v>0</v>
      </c>
    </row>
    <row r="135" spans="2:29" x14ac:dyDescent="0.3">
      <c r="B135" s="17" t="s">
        <v>89</v>
      </c>
      <c r="C135" s="17" t="s">
        <v>86</v>
      </c>
      <c r="D135" s="17" t="s">
        <v>87</v>
      </c>
      <c r="E135" s="73">
        <f t="shared" ref="E135:AC135" si="135">E134+E133</f>
        <v>13.32208700597362</v>
      </c>
      <c r="F135" s="73">
        <f t="shared" si="135"/>
        <v>27.887466268060109</v>
      </c>
      <c r="G135" s="73">
        <f t="shared" si="135"/>
        <v>53.714231647541844</v>
      </c>
      <c r="H135" s="73">
        <f t="shared" si="135"/>
        <v>42.132726916468847</v>
      </c>
      <c r="I135" s="73">
        <f t="shared" si="135"/>
        <v>22.525183334668178</v>
      </c>
      <c r="J135" s="73">
        <f t="shared" si="135"/>
        <v>20.50018802180292</v>
      </c>
      <c r="K135" s="73">
        <f t="shared" si="135"/>
        <v>20.657814600628715</v>
      </c>
      <c r="L135" s="73">
        <f t="shared" si="135"/>
        <v>20.813546167398815</v>
      </c>
      <c r="M135" s="73">
        <f t="shared" si="135"/>
        <v>21.095956233620704</v>
      </c>
      <c r="N135" s="73">
        <f t="shared" si="135"/>
        <v>21.250050674150845</v>
      </c>
      <c r="O135" s="73">
        <f t="shared" si="135"/>
        <v>21.131367578825056</v>
      </c>
      <c r="P135" s="73">
        <f t="shared" si="135"/>
        <v>21.553994930401561</v>
      </c>
      <c r="Q135" s="73">
        <f t="shared" si="135"/>
        <v>21.985074829009594</v>
      </c>
      <c r="R135" s="73">
        <f t="shared" si="135"/>
        <v>22.424776325589782</v>
      </c>
      <c r="S135" s="73">
        <f t="shared" si="135"/>
        <v>22.873271852101581</v>
      </c>
      <c r="T135" s="73">
        <f t="shared" si="135"/>
        <v>0</v>
      </c>
      <c r="U135" s="73">
        <f t="shared" si="135"/>
        <v>0</v>
      </c>
      <c r="V135" s="73">
        <f t="shared" si="135"/>
        <v>0</v>
      </c>
      <c r="W135" s="73">
        <f t="shared" si="135"/>
        <v>0</v>
      </c>
      <c r="X135" s="73">
        <f t="shared" si="135"/>
        <v>0</v>
      </c>
      <c r="Y135" s="73">
        <f t="shared" si="135"/>
        <v>0</v>
      </c>
      <c r="Z135" s="73">
        <f t="shared" si="135"/>
        <v>0</v>
      </c>
      <c r="AA135" s="73">
        <f t="shared" si="135"/>
        <v>0</v>
      </c>
      <c r="AB135" s="73">
        <f t="shared" si="135"/>
        <v>0</v>
      </c>
      <c r="AC135" s="79">
        <f t="shared" si="135"/>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12.578370266215712</v>
      </c>
      <c r="F137" s="81">
        <f t="shared" ref="F137:AC137" si="136">F133</f>
        <v>26.159626627054458</v>
      </c>
      <c r="G137" s="81">
        <f t="shared" si="136"/>
        <v>49.208805744726561</v>
      </c>
      <c r="H137" s="81">
        <f t="shared" si="136"/>
        <v>34.664692035671429</v>
      </c>
      <c r="I137" s="81">
        <f t="shared" si="136"/>
        <v>14.147950763653169</v>
      </c>
      <c r="J137" s="81">
        <f t="shared" si="136"/>
        <v>20.50018802180292</v>
      </c>
      <c r="K137" s="81">
        <f t="shared" si="136"/>
        <v>20.657814600628715</v>
      </c>
      <c r="L137" s="81">
        <f t="shared" si="136"/>
        <v>20.813546167398815</v>
      </c>
      <c r="M137" s="81">
        <f t="shared" si="136"/>
        <v>21.095956233620704</v>
      </c>
      <c r="N137" s="81">
        <f t="shared" si="136"/>
        <v>21.250050674150845</v>
      </c>
      <c r="O137" s="81">
        <f t="shared" si="136"/>
        <v>21.131367578825056</v>
      </c>
      <c r="P137" s="81">
        <f t="shared" si="136"/>
        <v>21.553994930401561</v>
      </c>
      <c r="Q137" s="81">
        <f t="shared" si="136"/>
        <v>21.985074829009594</v>
      </c>
      <c r="R137" s="81">
        <f t="shared" si="136"/>
        <v>22.424776325589782</v>
      </c>
      <c r="S137" s="81">
        <f t="shared" si="136"/>
        <v>22.873271852101581</v>
      </c>
      <c r="T137" s="81">
        <f t="shared" si="136"/>
        <v>0</v>
      </c>
      <c r="U137" s="81">
        <f t="shared" si="136"/>
        <v>0</v>
      </c>
      <c r="V137" s="81">
        <f t="shared" si="136"/>
        <v>0</v>
      </c>
      <c r="W137" s="81">
        <f t="shared" si="136"/>
        <v>0</v>
      </c>
      <c r="X137" s="81">
        <f t="shared" si="136"/>
        <v>0</v>
      </c>
      <c r="Y137" s="81">
        <f t="shared" si="136"/>
        <v>0</v>
      </c>
      <c r="Z137" s="81">
        <f t="shared" si="136"/>
        <v>0</v>
      </c>
      <c r="AA137" s="81">
        <f t="shared" si="136"/>
        <v>0</v>
      </c>
      <c r="AB137" s="81">
        <f t="shared" si="136"/>
        <v>0</v>
      </c>
      <c r="AC137" s="81">
        <f t="shared" si="136"/>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12.164038749646567</v>
      </c>
      <c r="G141" s="74">
        <f t="shared" ref="G141:AC141" si="137">F150</f>
        <v>36.887853840315536</v>
      </c>
      <c r="H141" s="74">
        <f t="shared" si="137"/>
        <v>82.734703353397123</v>
      </c>
      <c r="I141" s="74">
        <f t="shared" si="137"/>
        <v>112.35266099842124</v>
      </c>
      <c r="J141" s="74">
        <f t="shared" si="137"/>
        <v>120.7318023111806</v>
      </c>
      <c r="K141" s="67">
        <f t="shared" si="137"/>
        <v>134.85846282678315</v>
      </c>
      <c r="L141" s="67">
        <f t="shared" si="137"/>
        <v>148.47081322935375</v>
      </c>
      <c r="M141" s="67">
        <f t="shared" si="137"/>
        <v>161.59129513152476</v>
      </c>
      <c r="N141" s="67">
        <f t="shared" si="137"/>
        <v>174.36562925571036</v>
      </c>
      <c r="O141" s="67">
        <f t="shared" si="137"/>
        <v>186.68606403729538</v>
      </c>
      <c r="P141" s="67">
        <f t="shared" si="137"/>
        <v>198.31023019206731</v>
      </c>
      <c r="Q141" s="67">
        <f t="shared" si="137"/>
        <v>209.79446960894833</v>
      </c>
      <c r="R141" s="67">
        <f t="shared" si="137"/>
        <v>221.15356061427505</v>
      </c>
      <c r="S141" s="67">
        <f t="shared" si="137"/>
        <v>232.4017475152516</v>
      </c>
      <c r="T141" s="67">
        <f t="shared" si="137"/>
        <v>243.55276907401912</v>
      </c>
      <c r="U141" s="67">
        <f t="shared" si="137"/>
        <v>232.05766290037118</v>
      </c>
      <c r="V141" s="67">
        <f t="shared" si="137"/>
        <v>221.10509814986463</v>
      </c>
      <c r="W141" s="67">
        <f t="shared" si="137"/>
        <v>210.66946816942658</v>
      </c>
      <c r="X141" s="67">
        <f t="shared" si="137"/>
        <v>200.72637487855326</v>
      </c>
      <c r="Y141" s="67">
        <f t="shared" si="137"/>
        <v>191.25257172758526</v>
      </c>
      <c r="Z141" s="67">
        <f t="shared" si="137"/>
        <v>182.2259093482154</v>
      </c>
      <c r="AA141" s="67">
        <f t="shared" si="137"/>
        <v>173.62528376916208</v>
      </c>
      <c r="AB141" s="67">
        <f t="shared" si="137"/>
        <v>165.43058707593869</v>
      </c>
      <c r="AC141" s="67">
        <f t="shared" si="137"/>
        <v>157.62266039936335</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0.24328077499293424</v>
      </c>
      <c r="G143" s="43">
        <f t="shared" ref="G143:AC143" si="138">G142*G141</f>
        <v>0.7377570768063032</v>
      </c>
      <c r="H143" s="25">
        <f t="shared" si="138"/>
        <v>1.654694067067944</v>
      </c>
      <c r="I143" s="25">
        <f t="shared" si="138"/>
        <v>2.2470532199684268</v>
      </c>
      <c r="J143" s="25">
        <f t="shared" si="138"/>
        <v>2.4146360462235874</v>
      </c>
      <c r="K143" s="25">
        <f t="shared" si="138"/>
        <v>2.6971692565356653</v>
      </c>
      <c r="L143" s="25">
        <f t="shared" si="138"/>
        <v>2.9694162645871107</v>
      </c>
      <c r="M143" s="25">
        <f t="shared" si="138"/>
        <v>3.2318259026304621</v>
      </c>
      <c r="N143" s="25">
        <f t="shared" si="138"/>
        <v>3.4873125851142102</v>
      </c>
      <c r="O143" s="25">
        <f t="shared" si="138"/>
        <v>3.733721280745911</v>
      </c>
      <c r="P143" s="25">
        <f t="shared" si="138"/>
        <v>3.9662046038413497</v>
      </c>
      <c r="Q143" s="25">
        <f t="shared" si="138"/>
        <v>4.1958893921789704</v>
      </c>
      <c r="R143" s="25">
        <f t="shared" si="138"/>
        <v>4.4230712122855049</v>
      </c>
      <c r="S143" s="25">
        <f t="shared" si="138"/>
        <v>4.6480349503050364</v>
      </c>
      <c r="T143" s="25">
        <f t="shared" si="138"/>
        <v>4.871055381480387</v>
      </c>
      <c r="U143" s="25">
        <f t="shared" si="138"/>
        <v>4.641153258007428</v>
      </c>
      <c r="V143" s="25">
        <f t="shared" si="138"/>
        <v>4.4221019629972966</v>
      </c>
      <c r="W143" s="25">
        <f t="shared" si="138"/>
        <v>4.2133893633885355</v>
      </c>
      <c r="X143" s="25">
        <f t="shared" si="138"/>
        <v>4.014527497571069</v>
      </c>
      <c r="Y143" s="25">
        <f t="shared" si="138"/>
        <v>3.8250514345517086</v>
      </c>
      <c r="Z143" s="25">
        <f t="shared" si="138"/>
        <v>3.6445181869643113</v>
      </c>
      <c r="AA143" s="25">
        <f t="shared" si="138"/>
        <v>3.4725056753832448</v>
      </c>
      <c r="AB143" s="25">
        <f t="shared" si="138"/>
        <v>3.3086117415187766</v>
      </c>
      <c r="AC143" s="25">
        <f t="shared" si="138"/>
        <v>3.15245320798727</v>
      </c>
    </row>
    <row r="144" spans="2:29" x14ac:dyDescent="0.3">
      <c r="B144" s="19" t="s">
        <v>96</v>
      </c>
      <c r="C144" s="3" t="s">
        <v>86</v>
      </c>
      <c r="D144" s="3" t="s">
        <v>87</v>
      </c>
      <c r="E144" s="43">
        <f t="shared" ref="E144" si="139">E137</f>
        <v>12.578370266215712</v>
      </c>
      <c r="F144" s="43">
        <f t="shared" ref="F144:AC144" si="140">F137</f>
        <v>26.159626627054458</v>
      </c>
      <c r="G144" s="43">
        <f t="shared" si="140"/>
        <v>49.208805744726561</v>
      </c>
      <c r="H144" s="43">
        <f t="shared" si="140"/>
        <v>34.664692035671429</v>
      </c>
      <c r="I144" s="43">
        <f t="shared" si="140"/>
        <v>14.147950763653169</v>
      </c>
      <c r="J144" s="25">
        <f t="shared" si="140"/>
        <v>20.50018802180292</v>
      </c>
      <c r="K144" s="25">
        <f t="shared" si="140"/>
        <v>20.657814600628715</v>
      </c>
      <c r="L144" s="25">
        <f t="shared" si="140"/>
        <v>20.813546167398815</v>
      </c>
      <c r="M144" s="25">
        <f t="shared" si="140"/>
        <v>21.095956233620704</v>
      </c>
      <c r="N144" s="25">
        <f t="shared" si="140"/>
        <v>21.250050674150845</v>
      </c>
      <c r="O144" s="25">
        <f t="shared" si="140"/>
        <v>21.131367578825056</v>
      </c>
      <c r="P144" s="25">
        <f t="shared" si="140"/>
        <v>21.553994930401561</v>
      </c>
      <c r="Q144" s="25">
        <f t="shared" si="140"/>
        <v>21.985074829009594</v>
      </c>
      <c r="R144" s="25">
        <f t="shared" si="140"/>
        <v>22.424776325589782</v>
      </c>
      <c r="S144" s="25">
        <f t="shared" si="140"/>
        <v>22.873271852101581</v>
      </c>
      <c r="T144" s="25">
        <f t="shared" si="140"/>
        <v>0</v>
      </c>
      <c r="U144" s="25">
        <f t="shared" si="140"/>
        <v>0</v>
      </c>
      <c r="V144" s="25">
        <f t="shared" si="140"/>
        <v>0</v>
      </c>
      <c r="W144" s="25">
        <f t="shared" si="140"/>
        <v>0</v>
      </c>
      <c r="X144" s="25">
        <f t="shared" si="140"/>
        <v>0</v>
      </c>
      <c r="Y144" s="25">
        <f t="shared" si="140"/>
        <v>0</v>
      </c>
      <c r="Z144" s="25">
        <f t="shared" si="140"/>
        <v>0</v>
      </c>
      <c r="AA144" s="25">
        <f t="shared" si="140"/>
        <v>0</v>
      </c>
      <c r="AB144" s="25">
        <f t="shared" si="140"/>
        <v>0</v>
      </c>
      <c r="AC144" s="25">
        <f t="shared" si="140"/>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Inputs'!J108</f>
        <v>6.5879999999999994E-2</v>
      </c>
      <c r="F146" s="26">
        <f>'Scenario Inputs'!K108</f>
        <v>6.5879999999999994E-2</v>
      </c>
      <c r="G146" s="26">
        <f>'Scenario Inputs'!L108</f>
        <v>6.5879999999999994E-2</v>
      </c>
      <c r="H146" s="26">
        <f>'Scenario Inputs'!M108</f>
        <v>6.5879999999999994E-2</v>
      </c>
      <c r="I146" s="26">
        <f>'Scenario Inputs'!N108</f>
        <v>6.5879999999999994E-2</v>
      </c>
      <c r="J146" s="26">
        <f>'Scenario Inputs'!O108</f>
        <v>6.5879999999999994E-2</v>
      </c>
      <c r="K146" s="26">
        <f>'Scenario Inputs'!P108</f>
        <v>6.5879999999999994E-2</v>
      </c>
      <c r="L146" s="26">
        <f>'Scenario Inputs'!Q108</f>
        <v>6.5879999999999994E-2</v>
      </c>
      <c r="M146" s="26">
        <f>'Scenario Inputs'!R108</f>
        <v>6.5879999999999994E-2</v>
      </c>
      <c r="N146" s="26">
        <f>'Scenario Inputs'!S108</f>
        <v>6.5879999999999994E-2</v>
      </c>
      <c r="O146" s="26">
        <f>'Scenario Inputs'!T108</f>
        <v>6.5879999999999994E-2</v>
      </c>
      <c r="P146" s="26">
        <f>'Scenario Inputs'!U108</f>
        <v>6.5879999999999994E-2</v>
      </c>
      <c r="Q146" s="26">
        <f>'Scenario Inputs'!V108</f>
        <v>6.5879999999999994E-2</v>
      </c>
      <c r="R146" s="26">
        <f>'Scenario Inputs'!W108</f>
        <v>6.5879999999999994E-2</v>
      </c>
      <c r="S146" s="26">
        <f>'Scenario Inputs'!X108</f>
        <v>6.5879999999999994E-2</v>
      </c>
      <c r="T146" s="26">
        <f>'Scenario Inputs'!Y108</f>
        <v>6.5879999999999994E-2</v>
      </c>
      <c r="U146" s="26">
        <f>'Scenario Inputs'!Z108</f>
        <v>6.5879999999999994E-2</v>
      </c>
      <c r="V146" s="26">
        <f>'Scenario Inputs'!AA108</f>
        <v>6.5879999999999994E-2</v>
      </c>
      <c r="W146" s="26">
        <f>'Scenario Inputs'!AB108</f>
        <v>6.5879999999999994E-2</v>
      </c>
      <c r="X146" s="26">
        <f>'Scenario Inputs'!AC108</f>
        <v>6.5879999999999994E-2</v>
      </c>
      <c r="Y146" s="26">
        <f>'Scenario Inputs'!AD108</f>
        <v>6.5879999999999994E-2</v>
      </c>
      <c r="Z146" s="26">
        <f>'Scenario Inputs'!AE108</f>
        <v>6.5879999999999994E-2</v>
      </c>
      <c r="AA146" s="26">
        <f>'Scenario Inputs'!AF108</f>
        <v>6.5879999999999994E-2</v>
      </c>
      <c r="AB146" s="26">
        <f>'Scenario Inputs'!AG108</f>
        <v>6.5879999999999994E-2</v>
      </c>
      <c r="AC146" s="26">
        <f>'Scenario Inputs'!AH108</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141">(E141+E143)*E146</f>
        <v>0</v>
      </c>
      <c r="F148" s="43">
        <f t="shared" ref="F148:AC148" si="142">(F141+F143)*F146</f>
        <v>0.81739421028325021</v>
      </c>
      <c r="G148" s="43">
        <f t="shared" si="142"/>
        <v>2.4787752472199864</v>
      </c>
      <c r="H148" s="43">
        <f t="shared" si="142"/>
        <v>5.5595735020602381</v>
      </c>
      <c r="I148" s="43">
        <f t="shared" si="142"/>
        <v>7.5498291727075104</v>
      </c>
      <c r="J148" s="25">
        <f t="shared" si="142"/>
        <v>8.1128873589857875</v>
      </c>
      <c r="K148" s="25">
        <f t="shared" si="142"/>
        <v>9.0621650416490418</v>
      </c>
      <c r="L148" s="25">
        <f t="shared" si="142"/>
        <v>9.9768823190608238</v>
      </c>
      <c r="M148" s="25">
        <f t="shared" si="142"/>
        <v>10.858547213730146</v>
      </c>
      <c r="N148" s="25">
        <f t="shared" si="142"/>
        <v>11.716951808473521</v>
      </c>
      <c r="O148" s="25">
        <f t="shared" si="142"/>
        <v>12.544855456752559</v>
      </c>
      <c r="P148" s="25">
        <f t="shared" si="142"/>
        <v>13.325971524354461</v>
      </c>
      <c r="Q148" s="25">
        <f t="shared" si="142"/>
        <v>14.097684850994266</v>
      </c>
      <c r="R148" s="25">
        <f t="shared" si="142"/>
        <v>14.860988504733808</v>
      </c>
      <c r="S148" s="25">
        <f t="shared" si="142"/>
        <v>15.61683966883087</v>
      </c>
      <c r="T148" s="25">
        <f t="shared" si="142"/>
        <v>16.366161555128304</v>
      </c>
      <c r="U148" s="25">
        <f t="shared" si="142"/>
        <v>15.593718008513981</v>
      </c>
      <c r="V148" s="25">
        <f t="shared" si="142"/>
        <v>14.857731943435342</v>
      </c>
      <c r="W148" s="25">
        <f t="shared" si="142"/>
        <v>14.156482654261858</v>
      </c>
      <c r="X148" s="25">
        <f t="shared" si="142"/>
        <v>13.488330648539069</v>
      </c>
      <c r="Y148" s="25">
        <f t="shared" si="142"/>
        <v>12.851713813921583</v>
      </c>
      <c r="Z148" s="25">
        <f t="shared" si="142"/>
        <v>12.245143766017639</v>
      </c>
      <c r="AA148" s="25">
        <f t="shared" si="142"/>
        <v>11.667202368606645</v>
      </c>
      <c r="AB148" s="25">
        <f t="shared" si="142"/>
        <v>11.116538418094096</v>
      </c>
      <c r="AC148" s="25">
        <f t="shared" si="142"/>
        <v>10.591864484452257</v>
      </c>
    </row>
    <row r="149" spans="2:29" x14ac:dyDescent="0.3">
      <c r="B149" s="18" t="s">
        <v>234</v>
      </c>
      <c r="C149" s="3" t="s">
        <v>86</v>
      </c>
      <c r="D149" s="3" t="s">
        <v>87</v>
      </c>
      <c r="E149" s="43">
        <f t="shared" ref="E149" si="143">E144*E145*E146</f>
        <v>0.41433151656914552</v>
      </c>
      <c r="F149" s="43">
        <f t="shared" ref="F149:AC149" si="144">F144*F145*F146</f>
        <v>0.86169810109517375</v>
      </c>
      <c r="G149" s="43">
        <f t="shared" si="144"/>
        <v>1.6209380612312927</v>
      </c>
      <c r="H149" s="43">
        <f t="shared" si="144"/>
        <v>1.1418549556550168</v>
      </c>
      <c r="I149" s="43">
        <f t="shared" si="144"/>
        <v>0.46603349815473533</v>
      </c>
      <c r="J149" s="25">
        <f t="shared" si="144"/>
        <v>0.67527619343818812</v>
      </c>
      <c r="K149" s="25">
        <f t="shared" si="144"/>
        <v>0.68046841294470983</v>
      </c>
      <c r="L149" s="25">
        <f t="shared" si="144"/>
        <v>0.68559821075411687</v>
      </c>
      <c r="M149" s="25">
        <f t="shared" si="144"/>
        <v>0.69490079833546592</v>
      </c>
      <c r="N149" s="25">
        <f t="shared" si="144"/>
        <v>0.69997666920652879</v>
      </c>
      <c r="O149" s="25">
        <f t="shared" si="144"/>
        <v>0.69606724804649733</v>
      </c>
      <c r="P149" s="25">
        <f t="shared" si="144"/>
        <v>0.70998859300742734</v>
      </c>
      <c r="Q149" s="25">
        <f t="shared" si="144"/>
        <v>0.72418836486757598</v>
      </c>
      <c r="R149" s="25">
        <f t="shared" si="144"/>
        <v>0.73867213216492733</v>
      </c>
      <c r="S149" s="25">
        <f t="shared" si="144"/>
        <v>0.75344557480822605</v>
      </c>
      <c r="T149" s="25">
        <f t="shared" si="144"/>
        <v>0</v>
      </c>
      <c r="U149" s="25">
        <f t="shared" si="144"/>
        <v>0</v>
      </c>
      <c r="V149" s="25">
        <f t="shared" si="144"/>
        <v>0</v>
      </c>
      <c r="W149" s="25">
        <f t="shared" si="144"/>
        <v>0</v>
      </c>
      <c r="X149" s="25">
        <f t="shared" si="144"/>
        <v>0</v>
      </c>
      <c r="Y149" s="25">
        <f t="shared" si="144"/>
        <v>0</v>
      </c>
      <c r="Z149" s="25">
        <f t="shared" si="144"/>
        <v>0</v>
      </c>
      <c r="AA149" s="25">
        <f t="shared" si="144"/>
        <v>0</v>
      </c>
      <c r="AB149" s="25">
        <f t="shared" si="144"/>
        <v>0</v>
      </c>
      <c r="AC149" s="25">
        <f t="shared" si="144"/>
        <v>0</v>
      </c>
    </row>
    <row r="150" spans="2:29" x14ac:dyDescent="0.3">
      <c r="B150" s="22" t="s">
        <v>244</v>
      </c>
      <c r="C150" s="23" t="s">
        <v>86</v>
      </c>
      <c r="D150" s="23" t="s">
        <v>87</v>
      </c>
      <c r="E150" s="76">
        <f>E141+E143+E144-E148-E149</f>
        <v>12.164038749646567</v>
      </c>
      <c r="F150" s="76">
        <f>F141+F143+F144-F148-F149</f>
        <v>36.887853840315536</v>
      </c>
      <c r="G150" s="76">
        <f t="shared" ref="G150:AC150" si="145">G141+G143+G144-G148-G149</f>
        <v>82.734703353397123</v>
      </c>
      <c r="H150" s="76">
        <f t="shared" si="145"/>
        <v>112.35266099842124</v>
      </c>
      <c r="I150" s="76">
        <f t="shared" si="145"/>
        <v>120.7318023111806</v>
      </c>
      <c r="J150" s="76">
        <f t="shared" si="145"/>
        <v>134.85846282678315</v>
      </c>
      <c r="K150" s="76">
        <f t="shared" si="145"/>
        <v>148.47081322935375</v>
      </c>
      <c r="L150" s="76">
        <f t="shared" si="145"/>
        <v>161.59129513152476</v>
      </c>
      <c r="M150" s="76">
        <f t="shared" si="145"/>
        <v>174.36562925571036</v>
      </c>
      <c r="N150" s="76">
        <f t="shared" si="145"/>
        <v>186.68606403729538</v>
      </c>
      <c r="O150" s="76">
        <f t="shared" si="145"/>
        <v>198.31023019206731</v>
      </c>
      <c r="P150" s="76">
        <f t="shared" si="145"/>
        <v>209.79446960894833</v>
      </c>
      <c r="Q150" s="76">
        <f t="shared" si="145"/>
        <v>221.15356061427505</v>
      </c>
      <c r="R150" s="76">
        <f t="shared" si="145"/>
        <v>232.4017475152516</v>
      </c>
      <c r="S150" s="76">
        <f t="shared" si="145"/>
        <v>243.55276907401912</v>
      </c>
      <c r="T150" s="76">
        <f t="shared" si="145"/>
        <v>232.05766290037118</v>
      </c>
      <c r="U150" s="76">
        <f t="shared" si="145"/>
        <v>221.10509814986463</v>
      </c>
      <c r="V150" s="76">
        <f t="shared" si="145"/>
        <v>210.66946816942658</v>
      </c>
      <c r="W150" s="76">
        <f t="shared" si="145"/>
        <v>200.72637487855326</v>
      </c>
      <c r="X150" s="76">
        <f t="shared" si="145"/>
        <v>191.25257172758526</v>
      </c>
      <c r="Y150" s="76">
        <f t="shared" si="145"/>
        <v>182.2259093482154</v>
      </c>
      <c r="Z150" s="76">
        <f t="shared" si="145"/>
        <v>173.62528376916208</v>
      </c>
      <c r="AA150" s="76">
        <f t="shared" si="145"/>
        <v>165.43058707593869</v>
      </c>
      <c r="AB150" s="76">
        <f t="shared" si="145"/>
        <v>157.62266039936335</v>
      </c>
      <c r="AC150" s="76">
        <f t="shared" si="145"/>
        <v>150.18324912289836</v>
      </c>
    </row>
    <row r="151" spans="2:29" x14ac:dyDescent="0.3">
      <c r="B151" s="27" t="s">
        <v>245</v>
      </c>
      <c r="C151" s="28" t="s">
        <v>86</v>
      </c>
      <c r="D151" s="28" t="s">
        <v>87</v>
      </c>
      <c r="E151" s="170">
        <f t="shared" ref="E151" si="146">AVERAGE(SUM(E141,E143),(E150*(1/(1+E158))))</f>
        <v>5.891716918360248</v>
      </c>
      <c r="F151" s="170">
        <f t="shared" ref="F151" si="147">AVERAGE(SUM(F141,F143),(F150*(1/(1+F158))))</f>
        <v>24.070488126320299</v>
      </c>
      <c r="G151" s="170">
        <f t="shared" ref="G151" si="148">AVERAGE(SUM(G141,G143),(G150*(1/(1+G158))))</f>
        <v>58.885799429982569</v>
      </c>
      <c r="H151" s="170">
        <f t="shared" ref="H151" si="149">AVERAGE(SUM(H141,H143),(H150*(1/(1+H158))))</f>
        <v>96.613308125335351</v>
      </c>
      <c r="I151" s="170">
        <f t="shared" ref="I151" si="150">AVERAGE(SUM(I141,I143),(I150*(1/(1+I158))))</f>
        <v>115.77694822184648</v>
      </c>
      <c r="J151" s="170">
        <f t="shared" ref="J151" si="151">AVERAGE(SUM(J141,J143),(J150*(1/(1+J158))))</f>
        <v>126.892633509218</v>
      </c>
      <c r="K151" s="170">
        <f t="shared" ref="K151" si="152">AVERAGE(SUM(K141,K143),(K150*(1/(1+K158))))</f>
        <v>140.6904447490864</v>
      </c>
      <c r="L151" s="170">
        <f t="shared" ref="L151" si="153">AVERAGE(SUM(L141,L143),(L150*(1/(1+L158))))</f>
        <v>153.98771870489196</v>
      </c>
      <c r="M151" s="170">
        <f t="shared" ref="M151" si="154">AVERAGE(SUM(M141,M143),(M150*(1/(1+M158))))</f>
        <v>166.86648120665933</v>
      </c>
      <c r="N151" s="170">
        <f t="shared" ref="N151" si="155">AVERAGE(SUM(N141,N143),(N150*(1/(1+N158))))</f>
        <v>179.34885977892986</v>
      </c>
      <c r="O151" s="170">
        <f t="shared" ref="O151" si="156">AVERAGE(SUM(O141,O143),(O150*(1/(1+O158))))</f>
        <v>191.26250827079403</v>
      </c>
      <c r="P151" s="170">
        <f t="shared" ref="P151" si="157">AVERAGE(SUM(P141,P143),(P150*(1/(1+P158))))</f>
        <v>202.75328550264692</v>
      </c>
      <c r="Q151" s="170">
        <f t="shared" ref="Q151" si="158">AVERAGE(SUM(Q141,Q143),(Q150*(1/(1+Q158))))</f>
        <v>214.11208379886602</v>
      </c>
      <c r="R151" s="170">
        <f t="shared" ref="R151" si="159">AVERAGE(SUM(R141,R143),(R150*(1/(1+R158))))</f>
        <v>225.35333941190063</v>
      </c>
      <c r="S151" s="170">
        <f t="shared" ref="S151" si="160">AVERAGE(SUM(S141,S143),(S150*(1/(1+S158))))</f>
        <v>236.49097138100032</v>
      </c>
      <c r="T151" s="170">
        <f t="shared" ref="T151" si="161">AVERAGE(SUM(T141,T143),(T150*(1/(1+T158))))</f>
        <v>236.61027651156803</v>
      </c>
      <c r="U151" s="170">
        <f t="shared" ref="U151" si="162">AVERAGE(SUM(U141,U143),(U150*(1/(1+U158))))</f>
        <v>225.44283932488563</v>
      </c>
      <c r="V151" s="170">
        <f t="shared" ref="V151" si="163">AVERAGE(SUM(V141,V143),(V150*(1/(1+V158))))</f>
        <v>214.80247837156543</v>
      </c>
      <c r="W151" s="170">
        <f t="shared" ref="W151" si="164">AVERAGE(SUM(W141,W143),(W150*(1/(1+W158))))</f>
        <v>204.66431691837562</v>
      </c>
      <c r="X151" s="170">
        <f t="shared" ref="X151" si="165">AVERAGE(SUM(X141,X143),(X150*(1/(1+X158))))</f>
        <v>195.00465235418892</v>
      </c>
      <c r="Y151" s="170">
        <f t="shared" ref="Y151" si="166">AVERAGE(SUM(Y141,Y143),(Y150*(1/(1+Y158))))</f>
        <v>185.80090077423685</v>
      </c>
      <c r="Z151" s="170">
        <f t="shared" ref="Z151" si="167">AVERAGE(SUM(Z141,Z143),(Z150*(1/(1+Z158))))</f>
        <v>177.03154417985473</v>
      </c>
      <c r="AA151" s="170">
        <f t="shared" ref="AA151" si="168">AVERAGE(SUM(AA141,AA143),(AA150*(1/(1+AA158))))</f>
        <v>168.67608017027163</v>
      </c>
      <c r="AB151" s="170">
        <f t="shared" ref="AB151" si="169">AVERAGE(SUM(AB141,AB143),(AB150*(1/(1+AB158))))</f>
        <v>160.71497400882723</v>
      </c>
      <c r="AC151" s="170">
        <f t="shared" ref="AC151" si="170">AVERAGE(SUM(AC141,AC143),(AC150*(1/(1+AC158))))</f>
        <v>153.12961295154821</v>
      </c>
    </row>
    <row r="152" spans="2:29" ht="15" thickBot="1" x14ac:dyDescent="0.35">
      <c r="B152" s="56" t="s">
        <v>229</v>
      </c>
      <c r="C152" s="57" t="s">
        <v>86</v>
      </c>
      <c r="D152" s="57" t="s">
        <v>87</v>
      </c>
      <c r="E152" s="75">
        <f t="shared" ref="E152" si="171">E148+E149</f>
        <v>0.41433151656914552</v>
      </c>
      <c r="F152" s="75">
        <f t="shared" ref="F152:AC152" si="172">F148+F149</f>
        <v>1.679092311378424</v>
      </c>
      <c r="G152" s="75">
        <f t="shared" si="172"/>
        <v>4.0997133084512791</v>
      </c>
      <c r="H152" s="75">
        <f t="shared" si="172"/>
        <v>6.701428457715255</v>
      </c>
      <c r="I152" s="75">
        <f t="shared" si="172"/>
        <v>8.015862670862246</v>
      </c>
      <c r="J152" s="58">
        <f t="shared" si="172"/>
        <v>8.7881635524239758</v>
      </c>
      <c r="K152" s="58">
        <f t="shared" si="172"/>
        <v>9.7426334545937507</v>
      </c>
      <c r="L152" s="58">
        <f t="shared" si="172"/>
        <v>10.662480529814941</v>
      </c>
      <c r="M152" s="58">
        <f t="shared" si="172"/>
        <v>11.553448012065612</v>
      </c>
      <c r="N152" s="58">
        <f t="shared" si="172"/>
        <v>12.416928477680049</v>
      </c>
      <c r="O152" s="58">
        <f t="shared" si="172"/>
        <v>13.240922704799058</v>
      </c>
      <c r="P152" s="58">
        <f t="shared" si="172"/>
        <v>14.035960117361888</v>
      </c>
      <c r="Q152" s="58">
        <f t="shared" si="172"/>
        <v>14.821873215861842</v>
      </c>
      <c r="R152" s="58">
        <f t="shared" si="172"/>
        <v>15.599660636898735</v>
      </c>
      <c r="S152" s="58">
        <f t="shared" si="172"/>
        <v>16.370285243639096</v>
      </c>
      <c r="T152" s="58">
        <f t="shared" si="172"/>
        <v>16.366161555128304</v>
      </c>
      <c r="U152" s="58">
        <f t="shared" si="172"/>
        <v>15.593718008513981</v>
      </c>
      <c r="V152" s="58">
        <f t="shared" si="172"/>
        <v>14.857731943435342</v>
      </c>
      <c r="W152" s="58">
        <f t="shared" si="172"/>
        <v>14.156482654261858</v>
      </c>
      <c r="X152" s="58">
        <f t="shared" si="172"/>
        <v>13.488330648539069</v>
      </c>
      <c r="Y152" s="58">
        <f t="shared" si="172"/>
        <v>12.851713813921583</v>
      </c>
      <c r="Z152" s="58">
        <f t="shared" si="172"/>
        <v>12.245143766017639</v>
      </c>
      <c r="AA152" s="58">
        <f t="shared" si="172"/>
        <v>11.667202368606645</v>
      </c>
      <c r="AB152" s="58">
        <f t="shared" si="172"/>
        <v>11.116538418094096</v>
      </c>
      <c r="AC152" s="58">
        <f t="shared" si="172"/>
        <v>10.591864484452257</v>
      </c>
    </row>
    <row r="153" spans="2:29" ht="15" thickTop="1" x14ac:dyDescent="0.3"/>
    <row r="154" spans="2:29" x14ac:dyDescent="0.3">
      <c r="B154" s="32" t="s">
        <v>97</v>
      </c>
    </row>
    <row r="155" spans="2:29" x14ac:dyDescent="0.3">
      <c r="B155" s="206" t="s">
        <v>98</v>
      </c>
      <c r="C155" s="37" t="s">
        <v>86</v>
      </c>
      <c r="D155" s="195" t="s">
        <v>87</v>
      </c>
      <c r="E155" s="171">
        <f>E134</f>
        <v>0.7437167397579072</v>
      </c>
      <c r="F155" s="171">
        <f t="shared" ref="F155:AC155" si="173">F134</f>
        <v>1.7278396410056531</v>
      </c>
      <c r="G155" s="171">
        <f t="shared" si="173"/>
        <v>4.5054259028152845</v>
      </c>
      <c r="H155" s="171">
        <f t="shared" si="173"/>
        <v>7.4680348807974157</v>
      </c>
      <c r="I155" s="171">
        <f t="shared" si="173"/>
        <v>8.3772325710150106</v>
      </c>
      <c r="J155" s="171">
        <f t="shared" si="173"/>
        <v>0</v>
      </c>
      <c r="K155" s="171">
        <f t="shared" si="173"/>
        <v>0</v>
      </c>
      <c r="L155" s="171">
        <f t="shared" si="173"/>
        <v>0</v>
      </c>
      <c r="M155" s="171">
        <f t="shared" si="173"/>
        <v>0</v>
      </c>
      <c r="N155" s="171">
        <f t="shared" si="173"/>
        <v>0</v>
      </c>
      <c r="O155" s="171">
        <f t="shared" si="173"/>
        <v>0</v>
      </c>
      <c r="P155" s="171">
        <f t="shared" si="173"/>
        <v>0</v>
      </c>
      <c r="Q155" s="171">
        <f t="shared" si="173"/>
        <v>0</v>
      </c>
      <c r="R155" s="171">
        <f t="shared" si="173"/>
        <v>0</v>
      </c>
      <c r="S155" s="171">
        <f t="shared" si="173"/>
        <v>0</v>
      </c>
      <c r="T155" s="171">
        <f t="shared" si="173"/>
        <v>0</v>
      </c>
      <c r="U155" s="171">
        <f t="shared" si="173"/>
        <v>0</v>
      </c>
      <c r="V155" s="171">
        <f t="shared" si="173"/>
        <v>0</v>
      </c>
      <c r="W155" s="171">
        <f t="shared" si="173"/>
        <v>0</v>
      </c>
      <c r="X155" s="171">
        <f t="shared" si="173"/>
        <v>0</v>
      </c>
      <c r="Y155" s="171">
        <f t="shared" si="173"/>
        <v>0</v>
      </c>
      <c r="Z155" s="171">
        <f t="shared" si="173"/>
        <v>0</v>
      </c>
      <c r="AA155" s="171">
        <f t="shared" si="173"/>
        <v>0</v>
      </c>
      <c r="AB155" s="171">
        <f t="shared" si="173"/>
        <v>0</v>
      </c>
      <c r="AC155" s="171">
        <f t="shared" si="173"/>
        <v>0</v>
      </c>
    </row>
    <row r="156" spans="2:29" x14ac:dyDescent="0.3">
      <c r="B156" s="3" t="s">
        <v>230</v>
      </c>
      <c r="C156" s="36" t="s">
        <v>86</v>
      </c>
      <c r="D156" s="36" t="s">
        <v>87</v>
      </c>
      <c r="E156" s="77">
        <f t="shared" ref="E156:AC156" si="174">E152</f>
        <v>0.41433151656914552</v>
      </c>
      <c r="F156" s="77">
        <f t="shared" si="174"/>
        <v>1.679092311378424</v>
      </c>
      <c r="G156" s="77">
        <f t="shared" si="174"/>
        <v>4.0997133084512791</v>
      </c>
      <c r="H156" s="77">
        <f t="shared" si="174"/>
        <v>6.701428457715255</v>
      </c>
      <c r="I156" s="77">
        <f t="shared" si="174"/>
        <v>8.015862670862246</v>
      </c>
      <c r="J156" s="77">
        <f t="shared" si="174"/>
        <v>8.7881635524239758</v>
      </c>
      <c r="K156" s="77">
        <f t="shared" si="174"/>
        <v>9.7426334545937507</v>
      </c>
      <c r="L156" s="77">
        <f t="shared" si="174"/>
        <v>10.662480529814941</v>
      </c>
      <c r="M156" s="77">
        <f t="shared" si="174"/>
        <v>11.553448012065612</v>
      </c>
      <c r="N156" s="77">
        <f t="shared" si="174"/>
        <v>12.416928477680049</v>
      </c>
      <c r="O156" s="77">
        <f t="shared" si="174"/>
        <v>13.240922704799058</v>
      </c>
      <c r="P156" s="77">
        <f t="shared" si="174"/>
        <v>14.035960117361888</v>
      </c>
      <c r="Q156" s="77">
        <f t="shared" si="174"/>
        <v>14.821873215861842</v>
      </c>
      <c r="R156" s="77">
        <f t="shared" si="174"/>
        <v>15.599660636898735</v>
      </c>
      <c r="S156" s="77">
        <f t="shared" si="174"/>
        <v>16.370285243639096</v>
      </c>
      <c r="T156" s="77">
        <f t="shared" si="174"/>
        <v>16.366161555128304</v>
      </c>
      <c r="U156" s="77">
        <f t="shared" si="174"/>
        <v>15.593718008513981</v>
      </c>
      <c r="V156" s="77">
        <f t="shared" si="174"/>
        <v>14.857731943435342</v>
      </c>
      <c r="W156" s="77">
        <f t="shared" si="174"/>
        <v>14.156482654261858</v>
      </c>
      <c r="X156" s="77">
        <f t="shared" si="174"/>
        <v>13.488330648539069</v>
      </c>
      <c r="Y156" s="77">
        <f t="shared" si="174"/>
        <v>12.851713813921583</v>
      </c>
      <c r="Z156" s="77">
        <f t="shared" si="174"/>
        <v>12.245143766017639</v>
      </c>
      <c r="AA156" s="77">
        <f t="shared" si="174"/>
        <v>11.667202368606645</v>
      </c>
      <c r="AB156" s="77">
        <f t="shared" si="174"/>
        <v>11.116538418094096</v>
      </c>
      <c r="AC156" s="77">
        <f t="shared" si="174"/>
        <v>10.591864484452257</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AC159" si="175">E158*E151</f>
        <v>0.19030245646303603</v>
      </c>
      <c r="F159" s="77">
        <f t="shared" si="175"/>
        <v>0.77747676648014574</v>
      </c>
      <c r="G159" s="77">
        <f t="shared" si="175"/>
        <v>1.9020113215884371</v>
      </c>
      <c r="H159" s="77">
        <f t="shared" si="175"/>
        <v>3.1206098524483319</v>
      </c>
      <c r="I159" s="77">
        <f t="shared" si="175"/>
        <v>3.7395954275656416</v>
      </c>
      <c r="J159" s="77">
        <f t="shared" si="175"/>
        <v>4.0986320623477415</v>
      </c>
      <c r="K159" s="77">
        <f t="shared" si="175"/>
        <v>4.5443013653954907</v>
      </c>
      <c r="L159" s="77">
        <f t="shared" si="175"/>
        <v>4.9738033141680109</v>
      </c>
      <c r="M159" s="77">
        <f t="shared" si="175"/>
        <v>5.3897873429750964</v>
      </c>
      <c r="N159" s="77">
        <f t="shared" si="175"/>
        <v>5.7929681708594352</v>
      </c>
      <c r="O159" s="77">
        <f t="shared" si="175"/>
        <v>6.1777790171466478</v>
      </c>
      <c r="P159" s="77">
        <f t="shared" si="175"/>
        <v>6.548931121735496</v>
      </c>
      <c r="Q159" s="77">
        <f t="shared" si="175"/>
        <v>6.915820306703373</v>
      </c>
      <c r="R159" s="77">
        <f t="shared" si="175"/>
        <v>7.2789128630043907</v>
      </c>
      <c r="S159" s="77">
        <f t="shared" si="175"/>
        <v>7.6386583756063109</v>
      </c>
      <c r="T159" s="77">
        <f t="shared" si="175"/>
        <v>7.6425119313236483</v>
      </c>
      <c r="U159" s="77">
        <f t="shared" si="175"/>
        <v>7.281803710193806</v>
      </c>
      <c r="V159" s="77">
        <f t="shared" si="175"/>
        <v>6.9381200514015635</v>
      </c>
      <c r="W159" s="77">
        <f t="shared" si="175"/>
        <v>6.6106574364635327</v>
      </c>
      <c r="X159" s="77">
        <f t="shared" si="175"/>
        <v>6.2986502710403025</v>
      </c>
      <c r="Y159" s="77">
        <f t="shared" si="175"/>
        <v>6.0013690950078509</v>
      </c>
      <c r="Z159" s="77">
        <f t="shared" si="175"/>
        <v>5.7181188770093083</v>
      </c>
      <c r="AA159" s="77">
        <f t="shared" si="175"/>
        <v>5.4482373894997744</v>
      </c>
      <c r="AB159" s="77">
        <f t="shared" si="175"/>
        <v>5.1910936604851194</v>
      </c>
      <c r="AC159" s="77">
        <f t="shared" si="175"/>
        <v>4.9460864983350072</v>
      </c>
    </row>
    <row r="160" spans="2:29" ht="15" thickBot="1" x14ac:dyDescent="0.35">
      <c r="B160" s="218" t="s">
        <v>100</v>
      </c>
      <c r="C160" s="229" t="s">
        <v>86</v>
      </c>
      <c r="D160" s="230" t="s">
        <v>87</v>
      </c>
      <c r="E160" s="231">
        <f>E155+E156+E159</f>
        <v>1.3483507127900887</v>
      </c>
      <c r="F160" s="231">
        <f t="shared" ref="F160:AC160" si="176">F155+F156+F159</f>
        <v>4.1844087188642227</v>
      </c>
      <c r="G160" s="231">
        <f t="shared" si="176"/>
        <v>10.507150532855002</v>
      </c>
      <c r="H160" s="231">
        <f t="shared" si="176"/>
        <v>17.290073190961003</v>
      </c>
      <c r="I160" s="231">
        <f t="shared" si="176"/>
        <v>20.132690669442898</v>
      </c>
      <c r="J160" s="231">
        <f t="shared" si="176"/>
        <v>12.886795614771717</v>
      </c>
      <c r="K160" s="231">
        <f t="shared" si="176"/>
        <v>14.286934819989241</v>
      </c>
      <c r="L160" s="231">
        <f t="shared" si="176"/>
        <v>15.636283843982952</v>
      </c>
      <c r="M160" s="231">
        <f t="shared" si="176"/>
        <v>16.943235355040709</v>
      </c>
      <c r="N160" s="231">
        <f t="shared" si="176"/>
        <v>18.209896648539484</v>
      </c>
      <c r="O160" s="231">
        <f t="shared" si="176"/>
        <v>19.418701721945705</v>
      </c>
      <c r="P160" s="231">
        <f t="shared" si="176"/>
        <v>20.584891239097384</v>
      </c>
      <c r="Q160" s="231">
        <f t="shared" si="176"/>
        <v>21.737693522565216</v>
      </c>
      <c r="R160" s="231">
        <f t="shared" si="176"/>
        <v>22.878573499903126</v>
      </c>
      <c r="S160" s="231">
        <f t="shared" si="176"/>
        <v>24.008943619245407</v>
      </c>
      <c r="T160" s="231">
        <f t="shared" si="176"/>
        <v>24.008673486451954</v>
      </c>
      <c r="U160" s="231">
        <f t="shared" si="176"/>
        <v>22.875521718707787</v>
      </c>
      <c r="V160" s="231">
        <f t="shared" si="176"/>
        <v>21.795851994836905</v>
      </c>
      <c r="W160" s="231">
        <f t="shared" si="176"/>
        <v>20.767140090725391</v>
      </c>
      <c r="X160" s="231">
        <f t="shared" si="176"/>
        <v>19.786980919579371</v>
      </c>
      <c r="Y160" s="231">
        <f t="shared" si="176"/>
        <v>18.853082908929434</v>
      </c>
      <c r="Z160" s="231">
        <f t="shared" si="176"/>
        <v>17.963262643026948</v>
      </c>
      <c r="AA160" s="231">
        <f t="shared" si="176"/>
        <v>17.115439758106419</v>
      </c>
      <c r="AB160" s="231">
        <f t="shared" si="176"/>
        <v>16.307632078579218</v>
      </c>
      <c r="AC160" s="231">
        <f t="shared" si="176"/>
        <v>15.537950982787265</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1.3483507127900887</v>
      </c>
      <c r="F162" s="222">
        <f>F160+F161</f>
        <v>4.1844087188642227</v>
      </c>
      <c r="G162" s="222">
        <f t="shared" ref="G162:AC162" si="177">G160+G161</f>
        <v>10.507150532855002</v>
      </c>
      <c r="H162" s="222">
        <f t="shared" si="177"/>
        <v>17.290073190961003</v>
      </c>
      <c r="I162" s="222">
        <f t="shared" si="177"/>
        <v>20.132690669442898</v>
      </c>
      <c r="J162" s="222">
        <f t="shared" si="177"/>
        <v>12.886795614771717</v>
      </c>
      <c r="K162" s="222">
        <f t="shared" si="177"/>
        <v>14.286934819989241</v>
      </c>
      <c r="L162" s="222">
        <f t="shared" si="177"/>
        <v>15.636283843982952</v>
      </c>
      <c r="M162" s="222">
        <f t="shared" si="177"/>
        <v>16.943235355040709</v>
      </c>
      <c r="N162" s="222">
        <f t="shared" si="177"/>
        <v>18.209896648539484</v>
      </c>
      <c r="O162" s="222">
        <f t="shared" si="177"/>
        <v>19.418701721945705</v>
      </c>
      <c r="P162" s="222">
        <f t="shared" si="177"/>
        <v>20.584891239097384</v>
      </c>
      <c r="Q162" s="222">
        <f t="shared" si="177"/>
        <v>21.737693522565216</v>
      </c>
      <c r="R162" s="222">
        <f t="shared" si="177"/>
        <v>22.878573499903126</v>
      </c>
      <c r="S162" s="222">
        <f t="shared" si="177"/>
        <v>24.008943619245407</v>
      </c>
      <c r="T162" s="222">
        <f t="shared" si="177"/>
        <v>24.008673486451954</v>
      </c>
      <c r="U162" s="222">
        <f t="shared" si="177"/>
        <v>22.875521718707787</v>
      </c>
      <c r="V162" s="222">
        <f t="shared" si="177"/>
        <v>21.795851994836905</v>
      </c>
      <c r="W162" s="222">
        <f t="shared" si="177"/>
        <v>20.767140090725391</v>
      </c>
      <c r="X162" s="222">
        <f t="shared" si="177"/>
        <v>19.786980919579371</v>
      </c>
      <c r="Y162" s="222">
        <f t="shared" si="177"/>
        <v>18.853082908929434</v>
      </c>
      <c r="Z162" s="222">
        <f t="shared" si="177"/>
        <v>17.963262643026948</v>
      </c>
      <c r="AA162" s="222">
        <f t="shared" si="177"/>
        <v>17.115439758106419</v>
      </c>
      <c r="AB162" s="222">
        <f t="shared" si="177"/>
        <v>16.307632078579218</v>
      </c>
      <c r="AC162" s="222">
        <f t="shared" si="177"/>
        <v>15.537950982787265</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1.3618342199179896</v>
      </c>
      <c r="F164" s="237">
        <f t="shared" ref="F164:AC164" si="178">F163*F162</f>
        <v>4.226252806052865</v>
      </c>
      <c r="G164" s="237">
        <f t="shared" si="178"/>
        <v>10.612222038183551</v>
      </c>
      <c r="H164" s="237">
        <f t="shared" si="178"/>
        <v>17.462973922870614</v>
      </c>
      <c r="I164" s="237">
        <f t="shared" si="178"/>
        <v>20.334017576137327</v>
      </c>
      <c r="J164" s="237">
        <f t="shared" si="178"/>
        <v>13.015663570919434</v>
      </c>
      <c r="K164" s="237">
        <f t="shared" si="178"/>
        <v>14.429804168189134</v>
      </c>
      <c r="L164" s="237">
        <f t="shared" si="178"/>
        <v>15.792646682422781</v>
      </c>
      <c r="M164" s="237">
        <f t="shared" si="178"/>
        <v>17.112667708591118</v>
      </c>
      <c r="N164" s="237">
        <f t="shared" si="178"/>
        <v>18.391995615024879</v>
      </c>
      <c r="O164" s="237">
        <f t="shared" si="178"/>
        <v>19.612888739165161</v>
      </c>
      <c r="P164" s="237">
        <f t="shared" si="178"/>
        <v>20.790740151488357</v>
      </c>
      <c r="Q164" s="237">
        <f t="shared" si="178"/>
        <v>21.955070457790868</v>
      </c>
      <c r="R164" s="237">
        <f t="shared" si="178"/>
        <v>23.107359234902159</v>
      </c>
      <c r="S164" s="237">
        <f t="shared" si="178"/>
        <v>24.249033055437863</v>
      </c>
      <c r="T164" s="237">
        <f t="shared" si="178"/>
        <v>24.248760221316473</v>
      </c>
      <c r="U164" s="237">
        <f t="shared" si="178"/>
        <v>23.104276935894866</v>
      </c>
      <c r="V164" s="237">
        <f t="shared" si="178"/>
        <v>22.013810514785273</v>
      </c>
      <c r="W164" s="237">
        <f t="shared" si="178"/>
        <v>20.974811491632646</v>
      </c>
      <c r="X164" s="237">
        <f t="shared" si="178"/>
        <v>19.984850728775164</v>
      </c>
      <c r="Y164" s="237">
        <f t="shared" si="178"/>
        <v>19.041613738018729</v>
      </c>
      <c r="Z164" s="237">
        <f t="shared" si="178"/>
        <v>18.142895269457217</v>
      </c>
      <c r="AA164" s="237">
        <f>AA163*AA162</f>
        <v>17.286594155687482</v>
      </c>
      <c r="AB164" s="237">
        <f t="shared" si="178"/>
        <v>16.470708399365009</v>
      </c>
      <c r="AC164" s="237">
        <f t="shared" si="178"/>
        <v>15.693330492615138</v>
      </c>
    </row>
    <row r="165" spans="2:29" ht="15" thickBot="1" x14ac:dyDescent="0.35">
      <c r="B165" s="238" t="s">
        <v>104</v>
      </c>
      <c r="C165" s="209" t="s">
        <v>86</v>
      </c>
      <c r="D165" s="205" t="s">
        <v>51</v>
      </c>
      <c r="E165" s="204">
        <f>E164*('Scenario Inputs'!$G$3/'Scenario Inputs'!J3)</f>
        <v>1.2396678971950983</v>
      </c>
      <c r="F165" s="204">
        <f>F164*('Scenario Inputs'!$G$3/'Scenario Inputs'!K3)</f>
        <v>3.7716936643151113</v>
      </c>
      <c r="G165" s="204">
        <f>G164*('Scenario Inputs'!$G$3/'Scenario Inputs'!L3)</f>
        <v>9.2851109255574116</v>
      </c>
      <c r="H165" s="204">
        <f>H164*('Scenario Inputs'!$G$3/'Scenario Inputs'!M3)</f>
        <v>14.979551212000262</v>
      </c>
      <c r="I165" s="204">
        <f>I164*('Scenario Inputs'!$G$3/'Scenario Inputs'!N3)</f>
        <v>17.100295665604342</v>
      </c>
      <c r="J165" s="204">
        <f>J164*('Scenario Inputs'!$G$3/'Scenario Inputs'!O3)</f>
        <v>10.731157462639352</v>
      </c>
      <c r="K165" s="204">
        <f>K164*('Scenario Inputs'!$G$3/'Scenario Inputs'!P3)</f>
        <v>11.663812201755794</v>
      </c>
      <c r="L165" s="204">
        <f>L164*('Scenario Inputs'!$G$3/'Scenario Inputs'!Q3)</f>
        <v>12.515114545347823</v>
      </c>
      <c r="M165" s="204">
        <f>M164*('Scenario Inputs'!$G$3/'Scenario Inputs'!R3)</f>
        <v>13.295278992701538</v>
      </c>
      <c r="N165" s="204">
        <f>N164*('Scenario Inputs'!$G$3/'Scenario Inputs'!S3)</f>
        <v>14.009041464871165</v>
      </c>
      <c r="O165" s="204">
        <f>O164*('Scenario Inputs'!$G$3/'Scenario Inputs'!T3)</f>
        <v>14.646065057055552</v>
      </c>
      <c r="P165" s="204">
        <f>P164*('Scenario Inputs'!$G$3/'Scenario Inputs'!U3)</f>
        <v>15.221209833715688</v>
      </c>
      <c r="Q165" s="204">
        <f>Q164*('Scenario Inputs'!$G$3/'Scenario Inputs'!V3)</f>
        <v>15.758464072489454</v>
      </c>
      <c r="R165" s="204">
        <f>R164*('Scenario Inputs'!$G$3/'Scenario Inputs'!W3)</f>
        <v>16.260324002012805</v>
      </c>
      <c r="S165" s="204">
        <f>S164*('Scenario Inputs'!$G$3/'Scenario Inputs'!X3)</f>
        <v>16.72912139937916</v>
      </c>
      <c r="T165" s="204">
        <f>T164*('Scenario Inputs'!$G$3/'Scenario Inputs'!Y3)</f>
        <v>16.400914876806258</v>
      </c>
      <c r="U165" s="204">
        <f>U164*('Scenario Inputs'!$G$3/'Scenario Inputs'!Z3)</f>
        <v>15.320422604722262</v>
      </c>
      <c r="V165" s="204">
        <f>V164*('Scenario Inputs'!$G$3/'Scenario Inputs'!AA3)</f>
        <v>14.311113163523158</v>
      </c>
      <c r="W165" s="204">
        <f>W164*('Scenario Inputs'!$G$3/'Scenario Inputs'!AB3)</f>
        <v>13.368297028310254</v>
      </c>
      <c r="X165" s="204">
        <f>X164*('Scenario Inputs'!$G$3/'Scenario Inputs'!AC3)</f>
        <v>12.487593620085175</v>
      </c>
      <c r="Y165" s="204">
        <f>Y164*('Scenario Inputs'!$G$3/'Scenario Inputs'!AD3)</f>
        <v>11.664910952393965</v>
      </c>
      <c r="Z165" s="204">
        <f>Z164*('Scenario Inputs'!$G$3/'Scenario Inputs'!AE3)</f>
        <v>10.896426618850249</v>
      </c>
      <c r="AA165" s="204">
        <f>AA164*('Scenario Inputs'!$G$3/'Scenario Inputs'!AF3)</f>
        <v>10.178570033200394</v>
      </c>
      <c r="AB165" s="204">
        <f>AB164*('Scenario Inputs'!$G$3/'Scenario Inputs'!AG3)</f>
        <v>9.5080058394131548</v>
      </c>
      <c r="AC165" s="204">
        <f>AC164*('Scenario Inputs'!$G$3/'Scenario Inputs'!AH3)</f>
        <v>8.8816184147126158</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E165*E169</f>
        <v>0.99830455761121262</v>
      </c>
      <c r="F170" s="52">
        <f t="shared" ref="F170:AC170" si="179">F165*F169</f>
        <v>3.0373449078729591</v>
      </c>
      <c r="G170" s="52">
        <f t="shared" si="179"/>
        <v>7.4772998283513834</v>
      </c>
      <c r="H170" s="52">
        <f t="shared" si="179"/>
        <v>12.063032591023811</v>
      </c>
      <c r="I170" s="52">
        <f t="shared" si="179"/>
        <v>13.770868099511176</v>
      </c>
      <c r="J170" s="52">
        <f t="shared" si="179"/>
        <v>8.64180110466347</v>
      </c>
      <c r="K170" s="52">
        <f t="shared" si="179"/>
        <v>9.3928679660739416</v>
      </c>
      <c r="L170" s="52">
        <f t="shared" si="179"/>
        <v>10.078421743368601</v>
      </c>
      <c r="M170" s="52">
        <f t="shared" si="179"/>
        <v>10.706688172822549</v>
      </c>
      <c r="N170" s="52">
        <f t="shared" si="179"/>
        <v>11.28148109166075</v>
      </c>
      <c r="O170" s="52">
        <f t="shared" si="179"/>
        <v>11.794476190446836</v>
      </c>
      <c r="P170" s="52">
        <f t="shared" si="179"/>
        <v>12.257640279091245</v>
      </c>
      <c r="Q170" s="52">
        <f t="shared" si="179"/>
        <v>12.690291117575757</v>
      </c>
      <c r="R170" s="52">
        <f t="shared" si="179"/>
        <v>13.094438918820911</v>
      </c>
      <c r="S170" s="52">
        <f t="shared" si="179"/>
        <v>13.471961462920039</v>
      </c>
      <c r="T170" s="52">
        <f t="shared" si="179"/>
        <v>13.207656750292079</v>
      </c>
      <c r="U170" s="52">
        <f t="shared" si="179"/>
        <v>12.337536323582839</v>
      </c>
      <c r="V170" s="52">
        <f t="shared" si="179"/>
        <v>11.5247394305852</v>
      </c>
      <c r="W170" s="52">
        <f t="shared" si="179"/>
        <v>10.765489596898247</v>
      </c>
      <c r="X170" s="52">
        <f t="shared" si="179"/>
        <v>10.056259142254591</v>
      </c>
      <c r="Y170" s="52">
        <f t="shared" si="179"/>
        <v>9.3937527899628606</v>
      </c>
      <c r="Z170" s="52">
        <f t="shared" si="179"/>
        <v>8.7748923561601053</v>
      </c>
      <c r="AA170" s="52">
        <f t="shared" si="179"/>
        <v>8.1968024477362782</v>
      </c>
      <c r="AB170" s="52">
        <f t="shared" si="179"/>
        <v>7.6567971024794135</v>
      </c>
      <c r="AC170" s="52">
        <f t="shared" si="179"/>
        <v>7.1523673093680697</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AC172" si="180">(E170*1000000)/(E171*1000)</f>
        <v>0.71877026809167333</v>
      </c>
      <c r="F172" s="155">
        <f t="shared" si="180"/>
        <v>2.1738298024706304</v>
      </c>
      <c r="G172" s="155">
        <f t="shared" si="180"/>
        <v>5.3186873571579545</v>
      </c>
      <c r="H172" s="155">
        <f t="shared" si="180"/>
        <v>8.5290341916087566</v>
      </c>
      <c r="I172" s="155">
        <f t="shared" si="180"/>
        <v>9.6793166294289819</v>
      </c>
      <c r="J172" s="155">
        <f t="shared" si="180"/>
        <v>6.0387449069175325</v>
      </c>
      <c r="K172" s="155">
        <f t="shared" si="180"/>
        <v>6.5255055650191141</v>
      </c>
      <c r="L172" s="155">
        <f t="shared" si="180"/>
        <v>6.9611117777115972</v>
      </c>
      <c r="M172" s="155">
        <f t="shared" si="180"/>
        <v>7.3527045001204527</v>
      </c>
      <c r="N172" s="155">
        <f t="shared" si="180"/>
        <v>7.7037365199928702</v>
      </c>
      <c r="O172" s="155">
        <f t="shared" si="180"/>
        <v>8.0090621873639183</v>
      </c>
      <c r="P172" s="155">
        <f t="shared" si="180"/>
        <v>8.276816703704613</v>
      </c>
      <c r="Q172" s="155">
        <f t="shared" si="180"/>
        <v>8.5218314152236179</v>
      </c>
      <c r="R172" s="155">
        <f t="shared" si="180"/>
        <v>8.7456244084239643</v>
      </c>
      <c r="S172" s="155">
        <f t="shared" si="180"/>
        <v>8.9497672147034972</v>
      </c>
      <c r="T172" s="155">
        <f t="shared" si="180"/>
        <v>8.7271391532337805</v>
      </c>
      <c r="U172" s="155">
        <f t="shared" si="180"/>
        <v>8.1048196480546331</v>
      </c>
      <c r="V172" s="155">
        <f t="shared" si="180"/>
        <v>7.5299884858493504</v>
      </c>
      <c r="W172" s="155">
        <f t="shared" si="180"/>
        <v>6.995916777619926</v>
      </c>
      <c r="X172" s="155">
        <f t="shared" si="180"/>
        <v>6.4999571931485578</v>
      </c>
      <c r="Y172" s="155">
        <f t="shared" si="180"/>
        <v>6.0399798257984383</v>
      </c>
      <c r="Z172" s="155">
        <f t="shared" si="180"/>
        <v>5.6121063807357121</v>
      </c>
      <c r="AA172" s="155">
        <f t="shared" si="180"/>
        <v>5.2142410239884862</v>
      </c>
      <c r="AB172" s="155">
        <f t="shared" si="180"/>
        <v>4.8450451906317156</v>
      </c>
      <c r="AC172" s="155">
        <f t="shared" si="180"/>
        <v>4.5025189031226027</v>
      </c>
    </row>
    <row r="173" spans="2:29" ht="15" thickTop="1" x14ac:dyDescent="0.3"/>
  </sheetData>
  <mergeCells count="1">
    <mergeCell ref="B46:D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7DA6-072E-4283-8A95-4952CBDE20D9}">
  <sheetPr>
    <tabColor theme="4" tint="0.59999389629810485"/>
  </sheetPr>
  <dimension ref="B1:AC173"/>
  <sheetViews>
    <sheetView showGridLines="0" zoomScale="80" zoomScaleNormal="80" workbookViewId="0">
      <selection activeCell="E151" sqref="E151"/>
    </sheetView>
  </sheetViews>
  <sheetFormatPr defaultRowHeight="14.4" x14ac:dyDescent="0.3"/>
  <cols>
    <col min="1" max="1" width="5.6640625" customWidth="1"/>
    <col min="2" max="2" width="70.6640625" customWidth="1"/>
    <col min="3" max="3" width="6.6640625" customWidth="1"/>
    <col min="4" max="4" width="9.6640625" bestFit="1" customWidth="1"/>
    <col min="5" max="5" width="9.33203125" bestFit="1" customWidth="1"/>
    <col min="10" max="10" width="9.33203125" bestFit="1" customWidth="1"/>
    <col min="15" max="26" width="9.33203125" bestFit="1" customWidth="1"/>
    <col min="27" max="29" width="10.33203125" bestFit="1" customWidth="1"/>
  </cols>
  <sheetData>
    <row r="1" spans="2:29" ht="18" x14ac:dyDescent="0.35">
      <c r="B1" s="1" t="str">
        <f>"Scenario "&amp;'Scenario Inputs'!B110</f>
        <v>Scenario F - Alternative Pathway 6</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Inputs'!J111*('Scenario Inputs'!J3/'Scenario Inputs'!$G$3)</f>
        <v>0</v>
      </c>
      <c r="F4" s="148">
        <f>'Scenario Inputs'!K111*('Scenario Inputs'!K3/'Scenario Inputs'!$G$3)</f>
        <v>0</v>
      </c>
      <c r="G4" s="148">
        <f>'Scenario Inputs'!L111*('Scenario Inputs'!L3/'Scenario Inputs'!$G$3)</f>
        <v>0</v>
      </c>
      <c r="H4" s="148">
        <f>'Scenario Inputs'!M111*('Scenario Inputs'!M3/'Scenario Inputs'!$G$3)</f>
        <v>0</v>
      </c>
      <c r="I4" s="148">
        <f>'Scenario Inputs'!N111*('Scenario Inputs'!N3/'Scenario Inputs'!$G$3)</f>
        <v>0</v>
      </c>
      <c r="J4" s="148">
        <f>'Scenario Inputs'!O111*('Scenario Inputs'!O3/'Scenario Inputs'!$G$3)</f>
        <v>0</v>
      </c>
      <c r="K4" s="148">
        <f>'Scenario Inputs'!P111*('Scenario Inputs'!P3/'Scenario Inputs'!$G$3)</f>
        <v>0</v>
      </c>
      <c r="L4" s="148">
        <f>'Scenario Inputs'!Q111*('Scenario Inputs'!Q3/'Scenario Inputs'!$G$3)</f>
        <v>0</v>
      </c>
      <c r="M4" s="148">
        <f>'Scenario Inputs'!R111*('Scenario Inputs'!R3/'Scenario Inputs'!$G$3)</f>
        <v>0</v>
      </c>
      <c r="N4" s="148">
        <f>'Scenario Inputs'!S111*('Scenario Inputs'!S3/'Scenario Inputs'!$G$3)</f>
        <v>0</v>
      </c>
      <c r="O4" s="148">
        <f>'Scenario Inputs'!T111*('Scenario Inputs'!T3/'Scenario Inputs'!$G$3)</f>
        <v>0</v>
      </c>
      <c r="P4" s="148">
        <f>'Scenario Inputs'!U111*('Scenario Inputs'!U3/'Scenario Inputs'!$G$3)</f>
        <v>0</v>
      </c>
      <c r="Q4" s="148">
        <f>'Scenario Inputs'!V111*('Scenario Inputs'!V3/'Scenario Inputs'!$G$3)</f>
        <v>0</v>
      </c>
      <c r="R4" s="148">
        <f>'Scenario Inputs'!W111*('Scenario Inputs'!W3/'Scenario Inputs'!$G$3)</f>
        <v>0</v>
      </c>
      <c r="S4" s="148">
        <f>'Scenario Inputs'!X111*('Scenario Inputs'!X3/'Scenario Inputs'!$G$3)</f>
        <v>0</v>
      </c>
      <c r="T4" s="148">
        <f>'Scenario Inputs'!Y111*('Scenario Inputs'!Y3/'Scenario Inputs'!$G$3)</f>
        <v>0</v>
      </c>
      <c r="U4" s="148">
        <f>'Scenario Inputs'!Z111*('Scenario Inputs'!Z3/'Scenario Inputs'!$G$3)</f>
        <v>0</v>
      </c>
      <c r="V4" s="148">
        <f>'Scenario Inputs'!AA111*('Scenario Inputs'!AA3/'Scenario Inputs'!$G$3)</f>
        <v>0</v>
      </c>
      <c r="W4" s="148">
        <f>'Scenario Inputs'!AB111*('Scenario Inputs'!AB3/'Scenario Inputs'!$G$3)</f>
        <v>0</v>
      </c>
      <c r="X4" s="148">
        <f>'Scenario Inputs'!AC111*('Scenario Inputs'!AC3/'Scenario Inputs'!$G$3)</f>
        <v>0</v>
      </c>
      <c r="Y4" s="148">
        <f>'Scenario Inputs'!AD111*('Scenario Inputs'!AD3/'Scenario Inputs'!$G$3)</f>
        <v>0</v>
      </c>
      <c r="Z4" s="148">
        <f>'Scenario Inputs'!AE111*('Scenario Inputs'!AE3/'Scenario Inputs'!$G$3)</f>
        <v>0</v>
      </c>
      <c r="AA4" s="148">
        <f>'Scenario Inputs'!AF111*('Scenario Inputs'!AF3/'Scenario Inputs'!$G$3)</f>
        <v>0</v>
      </c>
      <c r="AB4" s="148">
        <f>'Scenario Inputs'!AG111*('Scenario Inputs'!AG3/'Scenario Inputs'!$G$3)</f>
        <v>0</v>
      </c>
      <c r="AC4" s="67">
        <f>'Scenario Inputs'!AH111*('Scenario Inputs'!AH3/'Scenario Inputs'!$G$3)</f>
        <v>0</v>
      </c>
    </row>
    <row r="5" spans="2:29" x14ac:dyDescent="0.3">
      <c r="B5" s="3" t="s">
        <v>88</v>
      </c>
      <c r="C5" s="3" t="s">
        <v>86</v>
      </c>
      <c r="D5" s="3" t="s">
        <v>87</v>
      </c>
      <c r="E5" s="88">
        <f>'Scenario Inputs'!J115*('Scenario Inputs'!J3/'Scenario Inputs'!$G$3)</f>
        <v>0</v>
      </c>
      <c r="F5" s="166">
        <f>'Scenario Inputs'!K115*('Scenario Inputs'!K3/'Scenario Inputs'!$G$3)</f>
        <v>0</v>
      </c>
      <c r="G5" s="166">
        <f>'Scenario Inputs'!L115*('Scenario Inputs'!L3/'Scenario Inputs'!$G$3)</f>
        <v>0</v>
      </c>
      <c r="H5" s="166">
        <f>'Scenario Inputs'!M115*('Scenario Inputs'!M3/'Scenario Inputs'!$G$3)</f>
        <v>0</v>
      </c>
      <c r="I5" s="166">
        <f>'Scenario Inputs'!N115*('Scenario Inputs'!N3/'Scenario Inputs'!$G$3)</f>
        <v>0</v>
      </c>
      <c r="J5" s="166">
        <f>'Scenario Inputs'!O115*('Scenario Inputs'!O3/'Scenario Inputs'!$G$3)</f>
        <v>0</v>
      </c>
      <c r="K5" s="166">
        <f>'Scenario Inputs'!P115*('Scenario Inputs'!P3/'Scenario Inputs'!$G$3)</f>
        <v>0</v>
      </c>
      <c r="L5" s="166">
        <f>'Scenario Inputs'!Q115*('Scenario Inputs'!Q3/'Scenario Inputs'!$G$3)</f>
        <v>0</v>
      </c>
      <c r="M5" s="166">
        <f>'Scenario Inputs'!R115*('Scenario Inputs'!R3/'Scenario Inputs'!$G$3)</f>
        <v>0</v>
      </c>
      <c r="N5" s="166">
        <f>'Scenario Inputs'!S115*('Scenario Inputs'!S3/'Scenario Inputs'!$G$3)</f>
        <v>0</v>
      </c>
      <c r="O5" s="166">
        <f>'Scenario Inputs'!T115*('Scenario Inputs'!T3/'Scenario Inputs'!$G$3)</f>
        <v>0</v>
      </c>
      <c r="P5" s="166">
        <f>'Scenario Inputs'!U115*('Scenario Inputs'!U3/'Scenario Inputs'!$G$3)</f>
        <v>0</v>
      </c>
      <c r="Q5" s="166">
        <f>'Scenario Inputs'!V115*('Scenario Inputs'!V3/'Scenario Inputs'!$G$3)</f>
        <v>0</v>
      </c>
      <c r="R5" s="166">
        <f>'Scenario Inputs'!W115*('Scenario Inputs'!W3/'Scenario Inputs'!$G$3)</f>
        <v>0</v>
      </c>
      <c r="S5" s="166">
        <f>'Scenario Inputs'!X115*('Scenario Inputs'!X3/'Scenario Inputs'!$G$3)</f>
        <v>0</v>
      </c>
      <c r="T5" s="166">
        <f>'Scenario Inputs'!Y115*('Scenario Inputs'!Y3/'Scenario Inputs'!$G$3)</f>
        <v>0</v>
      </c>
      <c r="U5" s="166">
        <f>'Scenario Inputs'!Z115*('Scenario Inputs'!Z3/'Scenario Inputs'!$G$3)</f>
        <v>0</v>
      </c>
      <c r="V5" s="166">
        <f>'Scenario Inputs'!AA115*('Scenario Inputs'!AA3/'Scenario Inputs'!$G$3)</f>
        <v>0</v>
      </c>
      <c r="W5" s="166">
        <f>'Scenario Inputs'!AB115*('Scenario Inputs'!AB3/'Scenario Inputs'!$G$3)</f>
        <v>0</v>
      </c>
      <c r="X5" s="166">
        <f>'Scenario Inputs'!AC115*('Scenario Inputs'!AC3/'Scenario Inputs'!$G$3)</f>
        <v>0</v>
      </c>
      <c r="Y5" s="166">
        <f>'Scenario Inputs'!AD115*('Scenario Inputs'!AD3/'Scenario Inputs'!$G$3)</f>
        <v>0</v>
      </c>
      <c r="Z5" s="166">
        <f>'Scenario Inputs'!AE115*('Scenario Inputs'!AE3/'Scenario Inputs'!$G$3)</f>
        <v>0</v>
      </c>
      <c r="AA5" s="166">
        <f>'Scenario Inputs'!AF115*('Scenario Inputs'!AF3/'Scenario Inputs'!$G$3)</f>
        <v>0</v>
      </c>
      <c r="AB5" s="166">
        <f>'Scenario Inputs'!AG115*('Scenario Inputs'!AG3/'Scenario Inputs'!$G$3)</f>
        <v>0</v>
      </c>
      <c r="AC5" s="163">
        <f>'Scenario Inputs'!AH115*('Scenario Inputs'!AH3/'Scenario Inputs'!$G$3)</f>
        <v>0</v>
      </c>
    </row>
    <row r="6" spans="2:29" x14ac:dyDescent="0.3">
      <c r="B6" s="17" t="s">
        <v>89</v>
      </c>
      <c r="C6" s="17" t="s">
        <v>86</v>
      </c>
      <c r="D6" s="17" t="s">
        <v>87</v>
      </c>
      <c r="E6" s="16">
        <f t="shared" ref="E6:AC6" si="0">E5+E4</f>
        <v>0</v>
      </c>
      <c r="F6" s="16">
        <f t="shared" si="0"/>
        <v>0</v>
      </c>
      <c r="G6" s="16">
        <f t="shared" si="0"/>
        <v>0</v>
      </c>
      <c r="H6" s="16">
        <f t="shared" si="0"/>
        <v>0</v>
      </c>
      <c r="I6" s="16">
        <f t="shared" si="0"/>
        <v>0</v>
      </c>
      <c r="J6" s="16">
        <f t="shared" si="0"/>
        <v>0</v>
      </c>
      <c r="K6" s="16">
        <f t="shared" si="0"/>
        <v>0</v>
      </c>
      <c r="L6" s="16">
        <f t="shared" si="0"/>
        <v>0</v>
      </c>
      <c r="M6" s="16">
        <f t="shared" si="0"/>
        <v>0</v>
      </c>
      <c r="N6" s="16">
        <f t="shared" si="0"/>
        <v>0</v>
      </c>
      <c r="O6" s="16">
        <f t="shared" si="0"/>
        <v>0</v>
      </c>
      <c r="P6" s="16">
        <f t="shared" si="0"/>
        <v>0</v>
      </c>
      <c r="Q6" s="16">
        <f t="shared" si="0"/>
        <v>0</v>
      </c>
      <c r="R6" s="16">
        <f t="shared" si="0"/>
        <v>0</v>
      </c>
      <c r="S6" s="16">
        <f t="shared" si="0"/>
        <v>0</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0</v>
      </c>
      <c r="F8" s="41">
        <f t="shared" ref="F8:AC8" si="1">F4</f>
        <v>0</v>
      </c>
      <c r="G8" s="41">
        <f t="shared" si="1"/>
        <v>0</v>
      </c>
      <c r="H8" s="41">
        <f t="shared" si="1"/>
        <v>0</v>
      </c>
      <c r="I8" s="41">
        <f t="shared" si="1"/>
        <v>0</v>
      </c>
      <c r="J8" s="41">
        <f t="shared" si="1"/>
        <v>0</v>
      </c>
      <c r="K8" s="41">
        <f t="shared" si="1"/>
        <v>0</v>
      </c>
      <c r="L8" s="41">
        <f t="shared" si="1"/>
        <v>0</v>
      </c>
      <c r="M8" s="41">
        <f t="shared" si="1"/>
        <v>0</v>
      </c>
      <c r="N8" s="41">
        <f t="shared" si="1"/>
        <v>0</v>
      </c>
      <c r="O8" s="41">
        <f t="shared" si="1"/>
        <v>0</v>
      </c>
      <c r="P8" s="41">
        <f t="shared" si="1"/>
        <v>0</v>
      </c>
      <c r="Q8" s="41">
        <f t="shared" si="1"/>
        <v>0</v>
      </c>
      <c r="R8" s="41">
        <f t="shared" si="1"/>
        <v>0</v>
      </c>
      <c r="S8" s="41">
        <f t="shared" si="1"/>
        <v>0</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196"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0</v>
      </c>
      <c r="G12" s="74">
        <f t="shared" ref="G12:AC12" si="2">F21</f>
        <v>0</v>
      </c>
      <c r="H12" s="74">
        <f t="shared" si="2"/>
        <v>0</v>
      </c>
      <c r="I12" s="74">
        <f t="shared" si="2"/>
        <v>0</v>
      </c>
      <c r="J12" s="74">
        <f t="shared" si="2"/>
        <v>0</v>
      </c>
      <c r="K12" s="74">
        <f t="shared" si="2"/>
        <v>0</v>
      </c>
      <c r="L12" s="74">
        <f t="shared" si="2"/>
        <v>0</v>
      </c>
      <c r="M12" s="74">
        <f t="shared" si="2"/>
        <v>0</v>
      </c>
      <c r="N12" s="74">
        <f t="shared" si="2"/>
        <v>0</v>
      </c>
      <c r="O12" s="74">
        <f t="shared" si="2"/>
        <v>0</v>
      </c>
      <c r="P12" s="74">
        <f t="shared" si="2"/>
        <v>0</v>
      </c>
      <c r="Q12" s="74">
        <f t="shared" si="2"/>
        <v>0</v>
      </c>
      <c r="R12" s="74">
        <f t="shared" si="2"/>
        <v>0</v>
      </c>
      <c r="S12" s="74">
        <f t="shared" si="2"/>
        <v>0</v>
      </c>
      <c r="T12" s="74">
        <f t="shared" si="2"/>
        <v>0</v>
      </c>
      <c r="U12" s="74">
        <f t="shared" si="2"/>
        <v>0</v>
      </c>
      <c r="V12" s="74">
        <f t="shared" si="2"/>
        <v>0</v>
      </c>
      <c r="W12" s="74">
        <f t="shared" si="2"/>
        <v>0</v>
      </c>
      <c r="X12" s="74">
        <f t="shared" si="2"/>
        <v>0</v>
      </c>
      <c r="Y12" s="74">
        <f t="shared" si="2"/>
        <v>0</v>
      </c>
      <c r="Z12" s="74">
        <f t="shared" si="2"/>
        <v>0</v>
      </c>
      <c r="AA12" s="74">
        <f t="shared" si="2"/>
        <v>0</v>
      </c>
      <c r="AB12" s="74">
        <f t="shared" si="2"/>
        <v>0</v>
      </c>
      <c r="AC12" s="74">
        <f t="shared" si="2"/>
        <v>0</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v>
      </c>
      <c r="G14" s="43">
        <f t="shared" ref="G14:AC14" si="3">G13*G12</f>
        <v>0</v>
      </c>
      <c r="H14" s="43">
        <f t="shared" si="3"/>
        <v>0</v>
      </c>
      <c r="I14" s="43">
        <f t="shared" si="3"/>
        <v>0</v>
      </c>
      <c r="J14" s="43">
        <f t="shared" si="3"/>
        <v>0</v>
      </c>
      <c r="K14" s="43">
        <f t="shared" si="3"/>
        <v>0</v>
      </c>
      <c r="L14" s="43">
        <f t="shared" si="3"/>
        <v>0</v>
      </c>
      <c r="M14" s="43">
        <f t="shared" si="3"/>
        <v>0</v>
      </c>
      <c r="N14" s="43">
        <f t="shared" si="3"/>
        <v>0</v>
      </c>
      <c r="O14" s="43">
        <f t="shared" si="3"/>
        <v>0</v>
      </c>
      <c r="P14" s="43">
        <f t="shared" si="3"/>
        <v>0</v>
      </c>
      <c r="Q14" s="43">
        <f t="shared" si="3"/>
        <v>0</v>
      </c>
      <c r="R14" s="43">
        <f t="shared" si="3"/>
        <v>0</v>
      </c>
      <c r="S14" s="43">
        <f t="shared" si="3"/>
        <v>0</v>
      </c>
      <c r="T14" s="43">
        <f t="shared" si="3"/>
        <v>0</v>
      </c>
      <c r="U14" s="43">
        <f t="shared" si="3"/>
        <v>0</v>
      </c>
      <c r="V14" s="43">
        <f t="shared" si="3"/>
        <v>0</v>
      </c>
      <c r="W14" s="43">
        <f t="shared" si="3"/>
        <v>0</v>
      </c>
      <c r="X14" s="43">
        <f t="shared" si="3"/>
        <v>0</v>
      </c>
      <c r="Y14" s="43">
        <f t="shared" si="3"/>
        <v>0</v>
      </c>
      <c r="Z14" s="43">
        <f t="shared" si="3"/>
        <v>0</v>
      </c>
      <c r="AA14" s="43">
        <f t="shared" si="3"/>
        <v>0</v>
      </c>
      <c r="AB14" s="43">
        <f t="shared" si="3"/>
        <v>0</v>
      </c>
      <c r="AC14" s="43">
        <f t="shared" si="3"/>
        <v>0</v>
      </c>
    </row>
    <row r="15" spans="2:29" x14ac:dyDescent="0.3">
      <c r="B15" s="19" t="s">
        <v>96</v>
      </c>
      <c r="C15" s="3" t="s">
        <v>86</v>
      </c>
      <c r="D15" s="3" t="s">
        <v>87</v>
      </c>
      <c r="E15" s="25">
        <f t="shared" ref="E15:AC15" si="4">E8</f>
        <v>0</v>
      </c>
      <c r="F15" s="25">
        <f t="shared" si="4"/>
        <v>0</v>
      </c>
      <c r="G15" s="25">
        <f t="shared" si="4"/>
        <v>0</v>
      </c>
      <c r="H15" s="25">
        <f t="shared" si="4"/>
        <v>0</v>
      </c>
      <c r="I15" s="25">
        <f t="shared" si="4"/>
        <v>0</v>
      </c>
      <c r="J15" s="25">
        <f t="shared" si="4"/>
        <v>0</v>
      </c>
      <c r="K15" s="25">
        <f t="shared" si="4"/>
        <v>0</v>
      </c>
      <c r="L15" s="25">
        <f t="shared" si="4"/>
        <v>0</v>
      </c>
      <c r="M15" s="25">
        <f t="shared" si="4"/>
        <v>0</v>
      </c>
      <c r="N15" s="25">
        <f t="shared" si="4"/>
        <v>0</v>
      </c>
      <c r="O15" s="25">
        <f t="shared" si="4"/>
        <v>0</v>
      </c>
      <c r="P15" s="25">
        <f t="shared" si="4"/>
        <v>0</v>
      </c>
      <c r="Q15" s="25">
        <f t="shared" si="4"/>
        <v>0</v>
      </c>
      <c r="R15" s="25">
        <f t="shared" si="4"/>
        <v>0</v>
      </c>
      <c r="S15" s="25">
        <f t="shared" si="4"/>
        <v>0</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Inputs'!J120</f>
        <v>4.07E-2</v>
      </c>
      <c r="F17" s="26">
        <f>'Scenario Inputs'!K120</f>
        <v>4.07E-2</v>
      </c>
      <c r="G17" s="26">
        <f>'Scenario Inputs'!L120</f>
        <v>4.07E-2</v>
      </c>
      <c r="H17" s="26">
        <f>'Scenario Inputs'!M120</f>
        <v>4.07E-2</v>
      </c>
      <c r="I17" s="26">
        <f>'Scenario Inputs'!N120</f>
        <v>4.07E-2</v>
      </c>
      <c r="J17" s="26">
        <f>'Scenario Inputs'!O120</f>
        <v>4.07E-2</v>
      </c>
      <c r="K17" s="26">
        <f>'Scenario Inputs'!P120</f>
        <v>4.07E-2</v>
      </c>
      <c r="L17" s="26">
        <f>'Scenario Inputs'!Q120</f>
        <v>4.07E-2</v>
      </c>
      <c r="M17" s="26">
        <f>'Scenario Inputs'!R120</f>
        <v>4.07E-2</v>
      </c>
      <c r="N17" s="26">
        <f>'Scenario Inputs'!S120</f>
        <v>4.07E-2</v>
      </c>
      <c r="O17" s="26">
        <f>'Scenario Inputs'!T120</f>
        <v>4.07E-2</v>
      </c>
      <c r="P17" s="26">
        <f>'Scenario Inputs'!U120</f>
        <v>4.07E-2</v>
      </c>
      <c r="Q17" s="26">
        <f>'Scenario Inputs'!V120</f>
        <v>4.07E-2</v>
      </c>
      <c r="R17" s="26">
        <f>'Scenario Inputs'!W120</f>
        <v>4.07E-2</v>
      </c>
      <c r="S17" s="26">
        <f>'Scenario Inputs'!X120</f>
        <v>4.07E-2</v>
      </c>
      <c r="T17" s="26">
        <f>'Scenario Inputs'!Y120</f>
        <v>4.07E-2</v>
      </c>
      <c r="U17" s="26">
        <f>'Scenario Inputs'!Z120</f>
        <v>4.07E-2</v>
      </c>
      <c r="V17" s="26">
        <f>'Scenario Inputs'!AA120</f>
        <v>4.07E-2</v>
      </c>
      <c r="W17" s="26">
        <f>'Scenario Inputs'!AB120</f>
        <v>4.07E-2</v>
      </c>
      <c r="X17" s="26">
        <f>'Scenario Inputs'!AC120</f>
        <v>4.07E-2</v>
      </c>
      <c r="Y17" s="26">
        <f>'Scenario Inputs'!AD120</f>
        <v>4.07E-2</v>
      </c>
      <c r="Z17" s="26">
        <f>'Scenario Inputs'!AE120</f>
        <v>4.07E-2</v>
      </c>
      <c r="AA17" s="26">
        <f>'Scenario Inputs'!AF120</f>
        <v>4.07E-2</v>
      </c>
      <c r="AB17" s="26">
        <f>'Scenario Inputs'!AG120</f>
        <v>4.07E-2</v>
      </c>
      <c r="AC17" s="26">
        <f>'Scenario Inputs'!AH120</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0</v>
      </c>
      <c r="G19" s="43">
        <f t="shared" ref="G19:AC19" si="5">(G12+G14)*G17</f>
        <v>0</v>
      </c>
      <c r="H19" s="43">
        <f t="shared" si="5"/>
        <v>0</v>
      </c>
      <c r="I19" s="43">
        <f t="shared" si="5"/>
        <v>0</v>
      </c>
      <c r="J19" s="43">
        <f t="shared" si="5"/>
        <v>0</v>
      </c>
      <c r="K19" s="43">
        <f t="shared" si="5"/>
        <v>0</v>
      </c>
      <c r="L19" s="43">
        <f t="shared" si="5"/>
        <v>0</v>
      </c>
      <c r="M19" s="43">
        <f t="shared" si="5"/>
        <v>0</v>
      </c>
      <c r="N19" s="43">
        <f t="shared" si="5"/>
        <v>0</v>
      </c>
      <c r="O19" s="43">
        <f t="shared" si="5"/>
        <v>0</v>
      </c>
      <c r="P19" s="43">
        <f t="shared" si="5"/>
        <v>0</v>
      </c>
      <c r="Q19" s="43">
        <f t="shared" si="5"/>
        <v>0</v>
      </c>
      <c r="R19" s="43">
        <f t="shared" si="5"/>
        <v>0</v>
      </c>
      <c r="S19" s="43">
        <f t="shared" si="5"/>
        <v>0</v>
      </c>
      <c r="T19" s="43">
        <f t="shared" si="5"/>
        <v>0</v>
      </c>
      <c r="U19" s="43">
        <f t="shared" si="5"/>
        <v>0</v>
      </c>
      <c r="V19" s="43">
        <f t="shared" si="5"/>
        <v>0</v>
      </c>
      <c r="W19" s="43">
        <f t="shared" si="5"/>
        <v>0</v>
      </c>
      <c r="X19" s="43">
        <f t="shared" si="5"/>
        <v>0</v>
      </c>
      <c r="Y19" s="43">
        <f t="shared" si="5"/>
        <v>0</v>
      </c>
      <c r="Z19" s="43">
        <f t="shared" si="5"/>
        <v>0</v>
      </c>
      <c r="AA19" s="43">
        <f t="shared" si="5"/>
        <v>0</v>
      </c>
      <c r="AB19" s="43">
        <f t="shared" si="5"/>
        <v>0</v>
      </c>
      <c r="AC19" s="43">
        <f t="shared" si="5"/>
        <v>0</v>
      </c>
    </row>
    <row r="20" spans="2:29" x14ac:dyDescent="0.3">
      <c r="B20" s="18" t="s">
        <v>234</v>
      </c>
      <c r="C20" s="3" t="s">
        <v>86</v>
      </c>
      <c r="D20" s="3" t="s">
        <v>87</v>
      </c>
      <c r="E20" s="43">
        <f>E15*E16*E17</f>
        <v>0</v>
      </c>
      <c r="F20" s="43">
        <f>F15*F16*F17</f>
        <v>0</v>
      </c>
      <c r="G20" s="43">
        <f t="shared" ref="G20:AC20" si="6">G15*G16*G17</f>
        <v>0</v>
      </c>
      <c r="H20" s="43">
        <f t="shared" si="6"/>
        <v>0</v>
      </c>
      <c r="I20" s="43">
        <f t="shared" si="6"/>
        <v>0</v>
      </c>
      <c r="J20" s="43">
        <f t="shared" si="6"/>
        <v>0</v>
      </c>
      <c r="K20" s="43">
        <f t="shared" si="6"/>
        <v>0</v>
      </c>
      <c r="L20" s="43">
        <f t="shared" si="6"/>
        <v>0</v>
      </c>
      <c r="M20" s="43">
        <f t="shared" si="6"/>
        <v>0</v>
      </c>
      <c r="N20" s="43">
        <f t="shared" si="6"/>
        <v>0</v>
      </c>
      <c r="O20" s="43">
        <f t="shared" si="6"/>
        <v>0</v>
      </c>
      <c r="P20" s="43">
        <f t="shared" si="6"/>
        <v>0</v>
      </c>
      <c r="Q20" s="43">
        <f t="shared" si="6"/>
        <v>0</v>
      </c>
      <c r="R20" s="43">
        <f t="shared" si="6"/>
        <v>0</v>
      </c>
      <c r="S20" s="43">
        <f t="shared" si="6"/>
        <v>0</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0</v>
      </c>
      <c r="F21" s="76">
        <f>F12+F14+F15-F19-F20</f>
        <v>0</v>
      </c>
      <c r="G21" s="76">
        <f t="shared" ref="G21:AC21" si="7">G12+G14+G15-G19-G20</f>
        <v>0</v>
      </c>
      <c r="H21" s="76">
        <f t="shared" si="7"/>
        <v>0</v>
      </c>
      <c r="I21" s="76">
        <f t="shared" si="7"/>
        <v>0</v>
      </c>
      <c r="J21" s="76">
        <f t="shared" si="7"/>
        <v>0</v>
      </c>
      <c r="K21" s="76">
        <f t="shared" si="7"/>
        <v>0</v>
      </c>
      <c r="L21" s="76">
        <f t="shared" si="7"/>
        <v>0</v>
      </c>
      <c r="M21" s="76">
        <f t="shared" si="7"/>
        <v>0</v>
      </c>
      <c r="N21" s="76">
        <f t="shared" si="7"/>
        <v>0</v>
      </c>
      <c r="O21" s="76">
        <f t="shared" si="7"/>
        <v>0</v>
      </c>
      <c r="P21" s="76">
        <f t="shared" si="7"/>
        <v>0</v>
      </c>
      <c r="Q21" s="76">
        <f t="shared" si="7"/>
        <v>0</v>
      </c>
      <c r="R21" s="76">
        <f t="shared" si="7"/>
        <v>0</v>
      </c>
      <c r="S21" s="76">
        <f t="shared" si="7"/>
        <v>0</v>
      </c>
      <c r="T21" s="76">
        <f t="shared" si="7"/>
        <v>0</v>
      </c>
      <c r="U21" s="76">
        <f t="shared" si="7"/>
        <v>0</v>
      </c>
      <c r="V21" s="76">
        <f t="shared" si="7"/>
        <v>0</v>
      </c>
      <c r="W21" s="76">
        <f t="shared" si="7"/>
        <v>0</v>
      </c>
      <c r="X21" s="76">
        <f t="shared" si="7"/>
        <v>0</v>
      </c>
      <c r="Y21" s="76">
        <f t="shared" si="7"/>
        <v>0</v>
      </c>
      <c r="Z21" s="76">
        <f t="shared" si="7"/>
        <v>0</v>
      </c>
      <c r="AA21" s="76">
        <f t="shared" si="7"/>
        <v>0</v>
      </c>
      <c r="AB21" s="76">
        <f t="shared" si="7"/>
        <v>0</v>
      </c>
      <c r="AC21" s="76">
        <f t="shared" si="7"/>
        <v>0</v>
      </c>
    </row>
    <row r="22" spans="2:29" x14ac:dyDescent="0.3">
      <c r="B22" s="27" t="s">
        <v>245</v>
      </c>
      <c r="C22" s="28" t="s">
        <v>86</v>
      </c>
      <c r="D22" s="28" t="s">
        <v>87</v>
      </c>
      <c r="E22" s="170">
        <f t="shared" ref="E22" si="8">AVERAGE(SUM(E12,E14),(E21*(1/(1+E29))))</f>
        <v>0</v>
      </c>
      <c r="F22" s="170">
        <f t="shared" ref="F22" si="9">AVERAGE(SUM(F12,F14),(F21*(1/(1+F29))))</f>
        <v>0</v>
      </c>
      <c r="G22" s="170">
        <f t="shared" ref="G22" si="10">AVERAGE(SUM(G12,G14),(G21*(1/(1+G29))))</f>
        <v>0</v>
      </c>
      <c r="H22" s="170">
        <f t="shared" ref="H22" si="11">AVERAGE(SUM(H12,H14),(H21*(1/(1+H29))))</f>
        <v>0</v>
      </c>
      <c r="I22" s="170">
        <f t="shared" ref="I22" si="12">AVERAGE(SUM(I12,I14),(I21*(1/(1+I29))))</f>
        <v>0</v>
      </c>
      <c r="J22" s="170">
        <f t="shared" ref="J22" si="13">AVERAGE(SUM(J12,J14),(J21*(1/(1+J29))))</f>
        <v>0</v>
      </c>
      <c r="K22" s="170">
        <f t="shared" ref="K22" si="14">AVERAGE(SUM(K12,K14),(K21*(1/(1+K29))))</f>
        <v>0</v>
      </c>
      <c r="L22" s="170">
        <f t="shared" ref="L22" si="15">AVERAGE(SUM(L12,L14),(L21*(1/(1+L29))))</f>
        <v>0</v>
      </c>
      <c r="M22" s="170">
        <f t="shared" ref="M22" si="16">AVERAGE(SUM(M12,M14),(M21*(1/(1+M29))))</f>
        <v>0</v>
      </c>
      <c r="N22" s="170">
        <f t="shared" ref="N22" si="17">AVERAGE(SUM(N12,N14),(N21*(1/(1+N29))))</f>
        <v>0</v>
      </c>
      <c r="O22" s="170">
        <f t="shared" ref="O22" si="18">AVERAGE(SUM(O12,O14),(O21*(1/(1+O29))))</f>
        <v>0</v>
      </c>
      <c r="P22" s="170">
        <f t="shared" ref="P22" si="19">AVERAGE(SUM(P12,P14),(P21*(1/(1+P29))))</f>
        <v>0</v>
      </c>
      <c r="Q22" s="170">
        <f t="shared" ref="Q22" si="20">AVERAGE(SUM(Q12,Q14),(Q21*(1/(1+Q29))))</f>
        <v>0</v>
      </c>
      <c r="R22" s="170">
        <f t="shared" ref="R22" si="21">AVERAGE(SUM(R12,R14),(R21*(1/(1+R29))))</f>
        <v>0</v>
      </c>
      <c r="S22" s="170">
        <f t="shared" ref="S22" si="22">AVERAGE(SUM(S12,S14),(S21*(1/(1+S29))))</f>
        <v>0</v>
      </c>
      <c r="T22" s="170">
        <f t="shared" ref="T22" si="23">AVERAGE(SUM(T12,T14),(T21*(1/(1+T29))))</f>
        <v>0</v>
      </c>
      <c r="U22" s="170">
        <f t="shared" ref="U22" si="24">AVERAGE(SUM(U12,U14),(U21*(1/(1+U29))))</f>
        <v>0</v>
      </c>
      <c r="V22" s="170">
        <f t="shared" ref="V22" si="25">AVERAGE(SUM(V12,V14),(V21*(1/(1+V29))))</f>
        <v>0</v>
      </c>
      <c r="W22" s="170">
        <f t="shared" ref="W22" si="26">AVERAGE(SUM(W12,W14),(W21*(1/(1+W29))))</f>
        <v>0</v>
      </c>
      <c r="X22" s="170">
        <f t="shared" ref="X22" si="27">AVERAGE(SUM(X12,X14),(X21*(1/(1+X29))))</f>
        <v>0</v>
      </c>
      <c r="Y22" s="170">
        <f t="shared" ref="Y22" si="28">AVERAGE(SUM(Y12,Y14),(Y21*(1/(1+Y29))))</f>
        <v>0</v>
      </c>
      <c r="Z22" s="170">
        <f t="shared" ref="Z22" si="29">AVERAGE(SUM(Z12,Z14),(Z21*(1/(1+Z29))))</f>
        <v>0</v>
      </c>
      <c r="AA22" s="170">
        <f t="shared" ref="AA22" si="30">AVERAGE(SUM(AA12,AA14),(AA21*(1/(1+AA29))))</f>
        <v>0</v>
      </c>
      <c r="AB22" s="170">
        <f t="shared" ref="AB22" si="31">AVERAGE(SUM(AB12,AB14),(AB21*(1/(1+AB29))))</f>
        <v>0</v>
      </c>
      <c r="AC22" s="170">
        <f t="shared" ref="AC22" si="32">AVERAGE(SUM(AC12,AC14),(AC21*(1/(1+AC29))))</f>
        <v>0</v>
      </c>
    </row>
    <row r="23" spans="2:29" ht="15" thickBot="1" x14ac:dyDescent="0.35">
      <c r="B23" s="56" t="s">
        <v>229</v>
      </c>
      <c r="C23" s="57" t="s">
        <v>86</v>
      </c>
      <c r="D23" s="57" t="s">
        <v>87</v>
      </c>
      <c r="E23" s="75">
        <f t="shared" ref="E23" si="33">E19+E20</f>
        <v>0</v>
      </c>
      <c r="F23" s="75">
        <f t="shared" ref="F23:AC23" si="34">F19+F20</f>
        <v>0</v>
      </c>
      <c r="G23" s="75">
        <f t="shared" si="34"/>
        <v>0</v>
      </c>
      <c r="H23" s="75">
        <f t="shared" si="34"/>
        <v>0</v>
      </c>
      <c r="I23" s="75">
        <f t="shared" si="34"/>
        <v>0</v>
      </c>
      <c r="J23" s="75">
        <f t="shared" si="34"/>
        <v>0</v>
      </c>
      <c r="K23" s="75">
        <f t="shared" si="34"/>
        <v>0</v>
      </c>
      <c r="L23" s="75">
        <f t="shared" si="34"/>
        <v>0</v>
      </c>
      <c r="M23" s="75">
        <f t="shared" si="34"/>
        <v>0</v>
      </c>
      <c r="N23" s="75">
        <f t="shared" si="34"/>
        <v>0</v>
      </c>
      <c r="O23" s="75">
        <f t="shared" si="34"/>
        <v>0</v>
      </c>
      <c r="P23" s="75">
        <f t="shared" si="34"/>
        <v>0</v>
      </c>
      <c r="Q23" s="75">
        <f t="shared" si="34"/>
        <v>0</v>
      </c>
      <c r="R23" s="75">
        <f t="shared" si="34"/>
        <v>0</v>
      </c>
      <c r="S23" s="75">
        <f t="shared" si="34"/>
        <v>0</v>
      </c>
      <c r="T23" s="75">
        <f t="shared" si="34"/>
        <v>0</v>
      </c>
      <c r="U23" s="75">
        <f t="shared" si="34"/>
        <v>0</v>
      </c>
      <c r="V23" s="75">
        <f t="shared" si="34"/>
        <v>0</v>
      </c>
      <c r="W23" s="75">
        <f t="shared" si="34"/>
        <v>0</v>
      </c>
      <c r="X23" s="75">
        <f t="shared" si="34"/>
        <v>0</v>
      </c>
      <c r="Y23" s="75">
        <f t="shared" si="34"/>
        <v>0</v>
      </c>
      <c r="Z23" s="75">
        <f t="shared" si="34"/>
        <v>0</v>
      </c>
      <c r="AA23" s="75">
        <f t="shared" si="34"/>
        <v>0</v>
      </c>
      <c r="AB23" s="75">
        <f t="shared" si="34"/>
        <v>0</v>
      </c>
      <c r="AC23" s="75">
        <f t="shared" si="34"/>
        <v>0</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35">F5</f>
        <v>0</v>
      </c>
      <c r="G26" s="171">
        <f t="shared" si="35"/>
        <v>0</v>
      </c>
      <c r="H26" s="171">
        <f t="shared" si="35"/>
        <v>0</v>
      </c>
      <c r="I26" s="171">
        <f t="shared" si="35"/>
        <v>0</v>
      </c>
      <c r="J26" s="171">
        <f t="shared" si="35"/>
        <v>0</v>
      </c>
      <c r="K26" s="171">
        <f t="shared" si="35"/>
        <v>0</v>
      </c>
      <c r="L26" s="171">
        <f t="shared" si="35"/>
        <v>0</v>
      </c>
      <c r="M26" s="171">
        <f t="shared" si="35"/>
        <v>0</v>
      </c>
      <c r="N26" s="171">
        <f t="shared" si="35"/>
        <v>0</v>
      </c>
      <c r="O26" s="171">
        <f t="shared" si="35"/>
        <v>0</v>
      </c>
      <c r="P26" s="171">
        <f t="shared" si="35"/>
        <v>0</v>
      </c>
      <c r="Q26" s="171">
        <f t="shared" si="35"/>
        <v>0</v>
      </c>
      <c r="R26" s="171">
        <f t="shared" si="35"/>
        <v>0</v>
      </c>
      <c r="S26" s="171">
        <f t="shared" si="35"/>
        <v>0</v>
      </c>
      <c r="T26" s="171">
        <f t="shared" si="35"/>
        <v>0</v>
      </c>
      <c r="U26" s="171">
        <f t="shared" si="35"/>
        <v>0</v>
      </c>
      <c r="V26" s="171">
        <f t="shared" si="35"/>
        <v>0</v>
      </c>
      <c r="W26" s="171">
        <f t="shared" si="35"/>
        <v>0</v>
      </c>
      <c r="X26" s="171">
        <f t="shared" si="35"/>
        <v>0</v>
      </c>
      <c r="Y26" s="171">
        <f t="shared" si="35"/>
        <v>0</v>
      </c>
      <c r="Z26" s="171">
        <f t="shared" si="35"/>
        <v>0</v>
      </c>
      <c r="AA26" s="171">
        <f t="shared" si="35"/>
        <v>0</v>
      </c>
      <c r="AB26" s="171">
        <f t="shared" si="35"/>
        <v>0</v>
      </c>
      <c r="AC26" s="171">
        <f t="shared" si="35"/>
        <v>0</v>
      </c>
    </row>
    <row r="27" spans="2:29" x14ac:dyDescent="0.3">
      <c r="B27" s="3" t="s">
        <v>230</v>
      </c>
      <c r="C27" s="36" t="s">
        <v>86</v>
      </c>
      <c r="D27" s="36" t="s">
        <v>87</v>
      </c>
      <c r="E27" s="38">
        <f t="shared" ref="E27:AC27" si="36">E23</f>
        <v>0</v>
      </c>
      <c r="F27" s="38">
        <f t="shared" si="36"/>
        <v>0</v>
      </c>
      <c r="G27" s="38">
        <f t="shared" si="36"/>
        <v>0</v>
      </c>
      <c r="H27" s="38">
        <f t="shared" si="36"/>
        <v>0</v>
      </c>
      <c r="I27" s="38">
        <f t="shared" si="36"/>
        <v>0</v>
      </c>
      <c r="J27" s="38">
        <f t="shared" si="36"/>
        <v>0</v>
      </c>
      <c r="K27" s="38">
        <f t="shared" si="36"/>
        <v>0</v>
      </c>
      <c r="L27" s="38">
        <f t="shared" si="36"/>
        <v>0</v>
      </c>
      <c r="M27" s="38">
        <f t="shared" si="36"/>
        <v>0</v>
      </c>
      <c r="N27" s="38">
        <f t="shared" si="36"/>
        <v>0</v>
      </c>
      <c r="O27" s="38">
        <f t="shared" si="36"/>
        <v>0</v>
      </c>
      <c r="P27" s="38">
        <f t="shared" si="36"/>
        <v>0</v>
      </c>
      <c r="Q27" s="38">
        <f t="shared" si="36"/>
        <v>0</v>
      </c>
      <c r="R27" s="38">
        <f t="shared" si="36"/>
        <v>0</v>
      </c>
      <c r="S27" s="38">
        <f t="shared" si="36"/>
        <v>0</v>
      </c>
      <c r="T27" s="38">
        <f t="shared" si="36"/>
        <v>0</v>
      </c>
      <c r="U27" s="38">
        <f t="shared" si="36"/>
        <v>0</v>
      </c>
      <c r="V27" s="38">
        <f t="shared" si="36"/>
        <v>0</v>
      </c>
      <c r="W27" s="38">
        <f t="shared" si="36"/>
        <v>0</v>
      </c>
      <c r="X27" s="38">
        <f t="shared" si="36"/>
        <v>0</v>
      </c>
      <c r="Y27" s="38">
        <f t="shared" si="36"/>
        <v>0</v>
      </c>
      <c r="Z27" s="38">
        <f t="shared" si="36"/>
        <v>0</v>
      </c>
      <c r="AA27" s="38">
        <f t="shared" si="36"/>
        <v>0</v>
      </c>
      <c r="AB27" s="38">
        <f t="shared" si="36"/>
        <v>0</v>
      </c>
      <c r="AC27" s="38">
        <f t="shared" si="36"/>
        <v>0</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AC30" si="37">E29*E22</f>
        <v>0</v>
      </c>
      <c r="F30" s="38">
        <f t="shared" si="37"/>
        <v>0</v>
      </c>
      <c r="G30" s="38">
        <f t="shared" si="37"/>
        <v>0</v>
      </c>
      <c r="H30" s="38">
        <f t="shared" si="37"/>
        <v>0</v>
      </c>
      <c r="I30" s="38">
        <f t="shared" si="37"/>
        <v>0</v>
      </c>
      <c r="J30" s="38">
        <f t="shared" si="37"/>
        <v>0</v>
      </c>
      <c r="K30" s="38">
        <f t="shared" si="37"/>
        <v>0</v>
      </c>
      <c r="L30" s="38">
        <f t="shared" si="37"/>
        <v>0</v>
      </c>
      <c r="M30" s="38">
        <f t="shared" si="37"/>
        <v>0</v>
      </c>
      <c r="N30" s="38">
        <f t="shared" si="37"/>
        <v>0</v>
      </c>
      <c r="O30" s="38">
        <f t="shared" si="37"/>
        <v>0</v>
      </c>
      <c r="P30" s="38">
        <f t="shared" si="37"/>
        <v>0</v>
      </c>
      <c r="Q30" s="38">
        <f t="shared" si="37"/>
        <v>0</v>
      </c>
      <c r="R30" s="38">
        <f t="shared" si="37"/>
        <v>0</v>
      </c>
      <c r="S30" s="38">
        <f t="shared" si="37"/>
        <v>0</v>
      </c>
      <c r="T30" s="38">
        <f t="shared" si="37"/>
        <v>0</v>
      </c>
      <c r="U30" s="38">
        <f t="shared" si="37"/>
        <v>0</v>
      </c>
      <c r="V30" s="38">
        <f t="shared" si="37"/>
        <v>0</v>
      </c>
      <c r="W30" s="38">
        <f t="shared" si="37"/>
        <v>0</v>
      </c>
      <c r="X30" s="38">
        <f t="shared" si="37"/>
        <v>0</v>
      </c>
      <c r="Y30" s="38">
        <f t="shared" si="37"/>
        <v>0</v>
      </c>
      <c r="Z30" s="38">
        <f t="shared" si="37"/>
        <v>0</v>
      </c>
      <c r="AA30" s="38">
        <f t="shared" si="37"/>
        <v>0</v>
      </c>
      <c r="AB30" s="38">
        <f t="shared" si="37"/>
        <v>0</v>
      </c>
      <c r="AC30" s="38">
        <f t="shared" si="37"/>
        <v>0</v>
      </c>
    </row>
    <row r="31" spans="2:29" ht="15" thickBot="1" x14ac:dyDescent="0.35">
      <c r="B31" s="218" t="s">
        <v>100</v>
      </c>
      <c r="C31" s="229" t="s">
        <v>86</v>
      </c>
      <c r="D31" s="230" t="s">
        <v>87</v>
      </c>
      <c r="E31" s="231">
        <f>E26+E27+E30</f>
        <v>0</v>
      </c>
      <c r="F31" s="231">
        <f t="shared" ref="F31:AC31" si="38">F26+F27+F30</f>
        <v>0</v>
      </c>
      <c r="G31" s="231">
        <f t="shared" si="38"/>
        <v>0</v>
      </c>
      <c r="H31" s="231">
        <f t="shared" si="38"/>
        <v>0</v>
      </c>
      <c r="I31" s="231">
        <f t="shared" si="38"/>
        <v>0</v>
      </c>
      <c r="J31" s="231">
        <f t="shared" si="38"/>
        <v>0</v>
      </c>
      <c r="K31" s="231">
        <f t="shared" si="38"/>
        <v>0</v>
      </c>
      <c r="L31" s="231">
        <f t="shared" si="38"/>
        <v>0</v>
      </c>
      <c r="M31" s="231">
        <f t="shared" si="38"/>
        <v>0</v>
      </c>
      <c r="N31" s="231">
        <f t="shared" si="38"/>
        <v>0</v>
      </c>
      <c r="O31" s="231">
        <f t="shared" si="38"/>
        <v>0</v>
      </c>
      <c r="P31" s="231">
        <f t="shared" si="38"/>
        <v>0</v>
      </c>
      <c r="Q31" s="231">
        <f t="shared" si="38"/>
        <v>0</v>
      </c>
      <c r="R31" s="231">
        <f t="shared" si="38"/>
        <v>0</v>
      </c>
      <c r="S31" s="231">
        <f t="shared" si="38"/>
        <v>0</v>
      </c>
      <c r="T31" s="231">
        <f t="shared" si="38"/>
        <v>0</v>
      </c>
      <c r="U31" s="231">
        <f t="shared" si="38"/>
        <v>0</v>
      </c>
      <c r="V31" s="231">
        <f t="shared" si="38"/>
        <v>0</v>
      </c>
      <c r="W31" s="231">
        <f t="shared" si="38"/>
        <v>0</v>
      </c>
      <c r="X31" s="231">
        <f t="shared" si="38"/>
        <v>0</v>
      </c>
      <c r="Y31" s="231">
        <f t="shared" si="38"/>
        <v>0</v>
      </c>
      <c r="Z31" s="231">
        <f t="shared" si="38"/>
        <v>0</v>
      </c>
      <c r="AA31" s="231">
        <f t="shared" si="38"/>
        <v>0</v>
      </c>
      <c r="AB31" s="231">
        <f t="shared" si="38"/>
        <v>0</v>
      </c>
      <c r="AC31" s="231">
        <f t="shared" si="38"/>
        <v>0</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0</v>
      </c>
      <c r="F33" s="222">
        <f>F31+F32</f>
        <v>0</v>
      </c>
      <c r="G33" s="222">
        <f t="shared" ref="G33:AC33" si="39">G31+G32</f>
        <v>0</v>
      </c>
      <c r="H33" s="222">
        <f t="shared" si="39"/>
        <v>0</v>
      </c>
      <c r="I33" s="222">
        <f t="shared" si="39"/>
        <v>0</v>
      </c>
      <c r="J33" s="222">
        <f t="shared" si="39"/>
        <v>0</v>
      </c>
      <c r="K33" s="222">
        <f t="shared" si="39"/>
        <v>0</v>
      </c>
      <c r="L33" s="222">
        <f t="shared" si="39"/>
        <v>0</v>
      </c>
      <c r="M33" s="222">
        <f t="shared" si="39"/>
        <v>0</v>
      </c>
      <c r="N33" s="222">
        <f t="shared" si="39"/>
        <v>0</v>
      </c>
      <c r="O33" s="222">
        <f t="shared" si="39"/>
        <v>0</v>
      </c>
      <c r="P33" s="222">
        <f t="shared" si="39"/>
        <v>0</v>
      </c>
      <c r="Q33" s="222">
        <f t="shared" si="39"/>
        <v>0</v>
      </c>
      <c r="R33" s="222">
        <f t="shared" si="39"/>
        <v>0</v>
      </c>
      <c r="S33" s="222">
        <f t="shared" si="39"/>
        <v>0</v>
      </c>
      <c r="T33" s="222">
        <f t="shared" si="39"/>
        <v>0</v>
      </c>
      <c r="U33" s="222">
        <f t="shared" si="39"/>
        <v>0</v>
      </c>
      <c r="V33" s="222">
        <f t="shared" si="39"/>
        <v>0</v>
      </c>
      <c r="W33" s="222">
        <f t="shared" si="39"/>
        <v>0</v>
      </c>
      <c r="X33" s="222">
        <f t="shared" si="39"/>
        <v>0</v>
      </c>
      <c r="Y33" s="222">
        <f t="shared" si="39"/>
        <v>0</v>
      </c>
      <c r="Z33" s="222">
        <f t="shared" si="39"/>
        <v>0</v>
      </c>
      <c r="AA33" s="222">
        <f t="shared" si="39"/>
        <v>0</v>
      </c>
      <c r="AB33" s="222">
        <f t="shared" si="39"/>
        <v>0</v>
      </c>
      <c r="AC33" s="222">
        <f t="shared" si="39"/>
        <v>0</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0</v>
      </c>
      <c r="F35" s="237">
        <f t="shared" ref="F35:AC35" si="40">F34*F33</f>
        <v>0</v>
      </c>
      <c r="G35" s="237">
        <f t="shared" si="40"/>
        <v>0</v>
      </c>
      <c r="H35" s="237">
        <f t="shared" si="40"/>
        <v>0</v>
      </c>
      <c r="I35" s="237">
        <f t="shared" si="40"/>
        <v>0</v>
      </c>
      <c r="J35" s="237">
        <f t="shared" si="40"/>
        <v>0</v>
      </c>
      <c r="K35" s="237">
        <f t="shared" si="40"/>
        <v>0</v>
      </c>
      <c r="L35" s="237">
        <f t="shared" si="40"/>
        <v>0</v>
      </c>
      <c r="M35" s="237">
        <f t="shared" si="40"/>
        <v>0</v>
      </c>
      <c r="N35" s="237">
        <f t="shared" si="40"/>
        <v>0</v>
      </c>
      <c r="O35" s="237">
        <f t="shared" si="40"/>
        <v>0</v>
      </c>
      <c r="P35" s="237">
        <f t="shared" si="40"/>
        <v>0</v>
      </c>
      <c r="Q35" s="237">
        <f t="shared" si="40"/>
        <v>0</v>
      </c>
      <c r="R35" s="237">
        <f t="shared" si="40"/>
        <v>0</v>
      </c>
      <c r="S35" s="237">
        <f t="shared" si="40"/>
        <v>0</v>
      </c>
      <c r="T35" s="237">
        <f t="shared" si="40"/>
        <v>0</v>
      </c>
      <c r="U35" s="237">
        <f t="shared" si="40"/>
        <v>0</v>
      </c>
      <c r="V35" s="237">
        <f t="shared" si="40"/>
        <v>0</v>
      </c>
      <c r="W35" s="237">
        <f t="shared" si="40"/>
        <v>0</v>
      </c>
      <c r="X35" s="237">
        <f t="shared" si="40"/>
        <v>0</v>
      </c>
      <c r="Y35" s="237">
        <f t="shared" si="40"/>
        <v>0</v>
      </c>
      <c r="Z35" s="237">
        <f>Z34*Z33</f>
        <v>0</v>
      </c>
      <c r="AA35" s="237">
        <f t="shared" si="40"/>
        <v>0</v>
      </c>
      <c r="AB35" s="237">
        <f t="shared" si="40"/>
        <v>0</v>
      </c>
      <c r="AC35" s="237">
        <f t="shared" si="40"/>
        <v>0</v>
      </c>
    </row>
    <row r="36" spans="2:29" ht="15" thickBot="1" x14ac:dyDescent="0.35">
      <c r="B36" s="238" t="s">
        <v>104</v>
      </c>
      <c r="C36" s="209" t="s">
        <v>86</v>
      </c>
      <c r="D36" s="205" t="s">
        <v>51</v>
      </c>
      <c r="E36" s="204">
        <f>E35*('Scenario Inputs'!$G$3/'Scenario Inputs'!J3)</f>
        <v>0</v>
      </c>
      <c r="F36" s="204">
        <f>F35*('Scenario Inputs'!$G$3/'Scenario Inputs'!K3)</f>
        <v>0</v>
      </c>
      <c r="G36" s="204">
        <f>G35*('Scenario Inputs'!$G$3/'Scenario Inputs'!L3)</f>
        <v>0</v>
      </c>
      <c r="H36" s="204">
        <f>H35*('Scenario Inputs'!$G$3/'Scenario Inputs'!M3)</f>
        <v>0</v>
      </c>
      <c r="I36" s="204">
        <f>I35*('Scenario Inputs'!$G$3/'Scenario Inputs'!N3)</f>
        <v>0</v>
      </c>
      <c r="J36" s="204">
        <f>J35*('Scenario Inputs'!$G$3/'Scenario Inputs'!O3)</f>
        <v>0</v>
      </c>
      <c r="K36" s="204">
        <f>K35*('Scenario Inputs'!$G$3/'Scenario Inputs'!P3)</f>
        <v>0</v>
      </c>
      <c r="L36" s="204">
        <f>L35*('Scenario Inputs'!$G$3/'Scenario Inputs'!Q3)</f>
        <v>0</v>
      </c>
      <c r="M36" s="204">
        <f>M35*('Scenario Inputs'!$G$3/'Scenario Inputs'!R3)</f>
        <v>0</v>
      </c>
      <c r="N36" s="204">
        <f>N35*('Scenario Inputs'!$G$3/'Scenario Inputs'!S3)</f>
        <v>0</v>
      </c>
      <c r="O36" s="204">
        <f>O35*('Scenario Inputs'!$G$3/'Scenario Inputs'!T3)</f>
        <v>0</v>
      </c>
      <c r="P36" s="204">
        <f>P35*('Scenario Inputs'!$G$3/'Scenario Inputs'!U3)</f>
        <v>0</v>
      </c>
      <c r="Q36" s="204">
        <f>Q35*('Scenario Inputs'!$G$3/'Scenario Inputs'!V3)</f>
        <v>0</v>
      </c>
      <c r="R36" s="204">
        <f>R35*('Scenario Inputs'!$G$3/'Scenario Inputs'!W3)</f>
        <v>0</v>
      </c>
      <c r="S36" s="204">
        <f>S35*('Scenario Inputs'!$G$3/'Scenario Inputs'!X3)</f>
        <v>0</v>
      </c>
      <c r="T36" s="204">
        <f>T35*('Scenario Inputs'!$G$3/'Scenario Inputs'!Y3)</f>
        <v>0</v>
      </c>
      <c r="U36" s="204">
        <f>U35*('Scenario Inputs'!$G$3/'Scenario Inputs'!Z3)</f>
        <v>0</v>
      </c>
      <c r="V36" s="204">
        <f>V35*('Scenario Inputs'!$G$3/'Scenario Inputs'!AA3)</f>
        <v>0</v>
      </c>
      <c r="W36" s="204">
        <f>W35*('Scenario Inputs'!$G$3/'Scenario Inputs'!AB3)</f>
        <v>0</v>
      </c>
      <c r="X36" s="204">
        <f>X35*('Scenario Inputs'!$G$3/'Scenario Inputs'!AC3)</f>
        <v>0</v>
      </c>
      <c r="Y36" s="204">
        <f>Y35*('Scenario Inputs'!$G$3/'Scenario Inputs'!AD3)</f>
        <v>0</v>
      </c>
      <c r="Z36" s="204">
        <f>Z35*('Scenario Inputs'!$G$3/'Scenario Inputs'!AE3)</f>
        <v>0</v>
      </c>
      <c r="AA36" s="204">
        <f>AA35*('Scenario Inputs'!$G$3/'Scenario Inputs'!AF3)</f>
        <v>0</v>
      </c>
      <c r="AB36" s="204">
        <f>AB35*('Scenario Inputs'!$G$3/'Scenario Inputs'!AG3)</f>
        <v>0</v>
      </c>
      <c r="AC36" s="204">
        <f>AC35*('Scenario Inputs'!$G$3/'Scenario Inputs'!AH3)</f>
        <v>0</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E36*E40</f>
        <v>0</v>
      </c>
      <c r="F41" s="52">
        <f t="shared" ref="F41:AC41" si="41">F36*F40</f>
        <v>0</v>
      </c>
      <c r="G41" s="52">
        <f t="shared" si="41"/>
        <v>0</v>
      </c>
      <c r="H41" s="52">
        <f t="shared" si="41"/>
        <v>0</v>
      </c>
      <c r="I41" s="52">
        <f t="shared" si="41"/>
        <v>0</v>
      </c>
      <c r="J41" s="52">
        <f t="shared" si="41"/>
        <v>0</v>
      </c>
      <c r="K41" s="52">
        <f t="shared" si="41"/>
        <v>0</v>
      </c>
      <c r="L41" s="52">
        <f t="shared" si="41"/>
        <v>0</v>
      </c>
      <c r="M41" s="52">
        <f t="shared" si="41"/>
        <v>0</v>
      </c>
      <c r="N41" s="52">
        <f t="shared" si="41"/>
        <v>0</v>
      </c>
      <c r="O41" s="52">
        <f t="shared" si="41"/>
        <v>0</v>
      </c>
      <c r="P41" s="52">
        <f t="shared" si="41"/>
        <v>0</v>
      </c>
      <c r="Q41" s="52">
        <f t="shared" si="41"/>
        <v>0</v>
      </c>
      <c r="R41" s="52">
        <f t="shared" si="41"/>
        <v>0</v>
      </c>
      <c r="S41" s="52">
        <f t="shared" si="41"/>
        <v>0</v>
      </c>
      <c r="T41" s="52">
        <f t="shared" si="41"/>
        <v>0</v>
      </c>
      <c r="U41" s="52">
        <f t="shared" si="41"/>
        <v>0</v>
      </c>
      <c r="V41" s="52">
        <f t="shared" si="41"/>
        <v>0</v>
      </c>
      <c r="W41" s="52">
        <f t="shared" si="41"/>
        <v>0</v>
      </c>
      <c r="X41" s="52">
        <f t="shared" si="41"/>
        <v>0</v>
      </c>
      <c r="Y41" s="52">
        <f t="shared" si="41"/>
        <v>0</v>
      </c>
      <c r="Z41" s="52">
        <f t="shared" si="41"/>
        <v>0</v>
      </c>
      <c r="AA41" s="52">
        <f t="shared" si="41"/>
        <v>0</v>
      </c>
      <c r="AB41" s="52">
        <f t="shared" si="41"/>
        <v>0</v>
      </c>
      <c r="AC41" s="52">
        <f t="shared" si="41"/>
        <v>0</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AC43" si="42">(E41*1000000)/(E42*1000)</f>
        <v>0</v>
      </c>
      <c r="F43" s="155">
        <f t="shared" si="42"/>
        <v>0</v>
      </c>
      <c r="G43" s="155">
        <f t="shared" si="42"/>
        <v>0</v>
      </c>
      <c r="H43" s="155">
        <f t="shared" si="42"/>
        <v>0</v>
      </c>
      <c r="I43" s="155">
        <f t="shared" si="42"/>
        <v>0</v>
      </c>
      <c r="J43" s="155">
        <f t="shared" si="42"/>
        <v>0</v>
      </c>
      <c r="K43" s="155">
        <f t="shared" si="42"/>
        <v>0</v>
      </c>
      <c r="L43" s="155">
        <f t="shared" si="42"/>
        <v>0</v>
      </c>
      <c r="M43" s="155">
        <f t="shared" si="42"/>
        <v>0</v>
      </c>
      <c r="N43" s="155">
        <f t="shared" si="42"/>
        <v>0</v>
      </c>
      <c r="O43" s="155">
        <f t="shared" si="42"/>
        <v>0</v>
      </c>
      <c r="P43" s="155">
        <f t="shared" si="42"/>
        <v>0</v>
      </c>
      <c r="Q43" s="155">
        <f t="shared" si="42"/>
        <v>0</v>
      </c>
      <c r="R43" s="155">
        <f t="shared" si="42"/>
        <v>0</v>
      </c>
      <c r="S43" s="155">
        <f t="shared" si="42"/>
        <v>0</v>
      </c>
      <c r="T43" s="155">
        <f t="shared" si="42"/>
        <v>0</v>
      </c>
      <c r="U43" s="155">
        <f t="shared" si="42"/>
        <v>0</v>
      </c>
      <c r="V43" s="155">
        <f t="shared" si="42"/>
        <v>0</v>
      </c>
      <c r="W43" s="155">
        <f t="shared" si="42"/>
        <v>0</v>
      </c>
      <c r="X43" s="155">
        <f t="shared" si="42"/>
        <v>0</v>
      </c>
      <c r="Y43" s="155">
        <f t="shared" si="42"/>
        <v>0</v>
      </c>
      <c r="Z43" s="155">
        <f t="shared" si="42"/>
        <v>0</v>
      </c>
      <c r="AA43" s="155">
        <f t="shared" si="42"/>
        <v>0</v>
      </c>
      <c r="AB43" s="155">
        <f t="shared" si="42"/>
        <v>0</v>
      </c>
      <c r="AC43" s="155">
        <f t="shared" si="42"/>
        <v>0</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Inputs'!J112*('Scenario Inputs'!J3/'Scenario Inputs'!$G$3)</f>
        <v>0</v>
      </c>
      <c r="F47" s="14">
        <f>'Scenario Inputs'!K112*('Scenario Inputs'!K3/'Scenario Inputs'!$G$3)</f>
        <v>0</v>
      </c>
      <c r="G47" s="14">
        <f>'Scenario Inputs'!L112*('Scenario Inputs'!L3/'Scenario Inputs'!$G$3)</f>
        <v>0</v>
      </c>
      <c r="H47" s="14">
        <f>'Scenario Inputs'!M112*('Scenario Inputs'!M3/'Scenario Inputs'!$G$3)</f>
        <v>0</v>
      </c>
      <c r="I47" s="14">
        <f>'Scenario Inputs'!N112*('Scenario Inputs'!N3/'Scenario Inputs'!$G$3)</f>
        <v>0</v>
      </c>
      <c r="J47" s="14">
        <f>'Scenario Inputs'!O112*('Scenario Inputs'!O3/'Scenario Inputs'!$G$3)</f>
        <v>0</v>
      </c>
      <c r="K47" s="14">
        <f>'Scenario Inputs'!P112*('Scenario Inputs'!P3/'Scenario Inputs'!$G$3)</f>
        <v>0</v>
      </c>
      <c r="L47" s="14">
        <f>'Scenario Inputs'!Q112*('Scenario Inputs'!Q3/'Scenario Inputs'!$G$3)</f>
        <v>0</v>
      </c>
      <c r="M47" s="14">
        <f>'Scenario Inputs'!R112*('Scenario Inputs'!R3/'Scenario Inputs'!$G$3)</f>
        <v>0</v>
      </c>
      <c r="N47" s="14">
        <f>'Scenario Inputs'!S112*('Scenario Inputs'!S3/'Scenario Inputs'!$G$3)</f>
        <v>0</v>
      </c>
      <c r="O47" s="14">
        <f>'Scenario Inputs'!T112*('Scenario Inputs'!T3/'Scenario Inputs'!$G$3)</f>
        <v>0</v>
      </c>
      <c r="P47" s="14">
        <f>'Scenario Inputs'!U112*('Scenario Inputs'!U3/'Scenario Inputs'!$G$3)</f>
        <v>0</v>
      </c>
      <c r="Q47" s="14">
        <f>'Scenario Inputs'!V112*('Scenario Inputs'!V3/'Scenario Inputs'!$G$3)</f>
        <v>0</v>
      </c>
      <c r="R47" s="14">
        <f>'Scenario Inputs'!W112*('Scenario Inputs'!W3/'Scenario Inputs'!$G$3)</f>
        <v>0</v>
      </c>
      <c r="S47" s="14">
        <f>'Scenario Inputs'!X112*('Scenario Inputs'!X3/'Scenario Inputs'!$G$3)</f>
        <v>0</v>
      </c>
      <c r="T47" s="14">
        <f>'Scenario Inputs'!Y112*('Scenario Inputs'!Y3/'Scenario Inputs'!$G$3)</f>
        <v>0</v>
      </c>
      <c r="U47" s="14">
        <f>'Scenario Inputs'!Z112*('Scenario Inputs'!Z3/'Scenario Inputs'!$G$3)</f>
        <v>0</v>
      </c>
      <c r="V47" s="14">
        <f>'Scenario Inputs'!AA112*('Scenario Inputs'!AA3/'Scenario Inputs'!$G$3)</f>
        <v>0</v>
      </c>
      <c r="W47" s="14">
        <f>'Scenario Inputs'!AB112*('Scenario Inputs'!AB3/'Scenario Inputs'!$G$3)</f>
        <v>0</v>
      </c>
      <c r="X47" s="14">
        <f>'Scenario Inputs'!AC112*('Scenario Inputs'!AC3/'Scenario Inputs'!$G$3)</f>
        <v>0</v>
      </c>
      <c r="Y47" s="14">
        <f>'Scenario Inputs'!AD112*('Scenario Inputs'!AD3/'Scenario Inputs'!$G$3)</f>
        <v>0</v>
      </c>
      <c r="Z47" s="14">
        <f>'Scenario Inputs'!AE112*('Scenario Inputs'!AE3/'Scenario Inputs'!$G$3)</f>
        <v>0</v>
      </c>
      <c r="AA47" s="14">
        <f>'Scenario Inputs'!AF112*('Scenario Inputs'!AF3/'Scenario Inputs'!$G$3)</f>
        <v>0</v>
      </c>
      <c r="AB47" s="14">
        <f>'Scenario Inputs'!AG112*('Scenario Inputs'!AG3/'Scenario Inputs'!$G$3)</f>
        <v>0</v>
      </c>
      <c r="AC47" s="24">
        <f>'Scenario Inputs'!AH112*('Scenario Inputs'!AH3/'Scenario Inputs'!$G$3)</f>
        <v>0</v>
      </c>
    </row>
    <row r="48" spans="2:29" x14ac:dyDescent="0.3">
      <c r="B48" s="3" t="s">
        <v>88</v>
      </c>
      <c r="C48" s="3" t="s">
        <v>86</v>
      </c>
      <c r="D48" s="3" t="s">
        <v>87</v>
      </c>
      <c r="E48" s="15">
        <f>'Scenario Inputs'!J116*('Scenario Inputs'!J3/'Scenario Inputs'!$G$3)</f>
        <v>0</v>
      </c>
      <c r="F48" s="158">
        <f>'Scenario Inputs'!K116*('Scenario Inputs'!K3/'Scenario Inputs'!$G$3)</f>
        <v>0</v>
      </c>
      <c r="G48" s="158">
        <f>'Scenario Inputs'!L116*('Scenario Inputs'!L3/'Scenario Inputs'!$G$3)</f>
        <v>0</v>
      </c>
      <c r="H48" s="158">
        <f>'Scenario Inputs'!M116*('Scenario Inputs'!M3/'Scenario Inputs'!$G$3)</f>
        <v>0</v>
      </c>
      <c r="I48" s="158">
        <f>'Scenario Inputs'!N116*('Scenario Inputs'!N3/'Scenario Inputs'!$G$3)</f>
        <v>0</v>
      </c>
      <c r="J48" s="158">
        <f>'Scenario Inputs'!O116*('Scenario Inputs'!O3/'Scenario Inputs'!$G$3)</f>
        <v>0</v>
      </c>
      <c r="K48" s="158">
        <f>'Scenario Inputs'!P116*('Scenario Inputs'!P3/'Scenario Inputs'!$G$3)</f>
        <v>0</v>
      </c>
      <c r="L48" s="158">
        <f>'Scenario Inputs'!Q116*('Scenario Inputs'!Q3/'Scenario Inputs'!$G$3)</f>
        <v>0</v>
      </c>
      <c r="M48" s="158">
        <f>'Scenario Inputs'!R116*('Scenario Inputs'!R3/'Scenario Inputs'!$G$3)</f>
        <v>0</v>
      </c>
      <c r="N48" s="158">
        <f>'Scenario Inputs'!S116*('Scenario Inputs'!S3/'Scenario Inputs'!$G$3)</f>
        <v>0</v>
      </c>
      <c r="O48" s="158">
        <f>'Scenario Inputs'!T116*('Scenario Inputs'!T3/'Scenario Inputs'!$G$3)</f>
        <v>0</v>
      </c>
      <c r="P48" s="158">
        <f>'Scenario Inputs'!U116*('Scenario Inputs'!U3/'Scenario Inputs'!$G$3)</f>
        <v>0</v>
      </c>
      <c r="Q48" s="158">
        <f>'Scenario Inputs'!V116*('Scenario Inputs'!V3/'Scenario Inputs'!$G$3)</f>
        <v>0</v>
      </c>
      <c r="R48" s="158">
        <f>'Scenario Inputs'!W116*('Scenario Inputs'!W3/'Scenario Inputs'!$G$3)</f>
        <v>0</v>
      </c>
      <c r="S48" s="158">
        <f>'Scenario Inputs'!X116*('Scenario Inputs'!X3/'Scenario Inputs'!$G$3)</f>
        <v>0</v>
      </c>
      <c r="T48" s="158">
        <f>'Scenario Inputs'!Y116*('Scenario Inputs'!Y3/'Scenario Inputs'!$G$3)</f>
        <v>0</v>
      </c>
      <c r="U48" s="158">
        <f>'Scenario Inputs'!Z116*('Scenario Inputs'!Z3/'Scenario Inputs'!$G$3)</f>
        <v>0</v>
      </c>
      <c r="V48" s="158">
        <f>'Scenario Inputs'!AA116*('Scenario Inputs'!AA3/'Scenario Inputs'!$G$3)</f>
        <v>0</v>
      </c>
      <c r="W48" s="158">
        <f>'Scenario Inputs'!AB116*('Scenario Inputs'!AB3/'Scenario Inputs'!$G$3)</f>
        <v>0</v>
      </c>
      <c r="X48" s="158">
        <f>'Scenario Inputs'!AC116*('Scenario Inputs'!AC3/'Scenario Inputs'!$G$3)</f>
        <v>0</v>
      </c>
      <c r="Y48" s="158">
        <f>'Scenario Inputs'!AD116*('Scenario Inputs'!AD3/'Scenario Inputs'!$G$3)</f>
        <v>0</v>
      </c>
      <c r="Z48" s="158">
        <f>'Scenario Inputs'!AE116*('Scenario Inputs'!AE3/'Scenario Inputs'!$G$3)</f>
        <v>0</v>
      </c>
      <c r="AA48" s="158">
        <f>'Scenario Inputs'!AF116*('Scenario Inputs'!AF3/'Scenario Inputs'!$G$3)</f>
        <v>0</v>
      </c>
      <c r="AB48" s="158">
        <f>'Scenario Inputs'!AG116*('Scenario Inputs'!AG3/'Scenario Inputs'!$G$3)</f>
        <v>0</v>
      </c>
      <c r="AC48" s="159">
        <f>'Scenario Inputs'!AH116*('Scenario Inputs'!AH3/'Scenario Inputs'!$G$3)</f>
        <v>0</v>
      </c>
    </row>
    <row r="49" spans="2:29" x14ac:dyDescent="0.3">
      <c r="B49" s="17" t="s">
        <v>89</v>
      </c>
      <c r="C49" s="17" t="s">
        <v>86</v>
      </c>
      <c r="D49" s="17" t="s">
        <v>87</v>
      </c>
      <c r="E49" s="16">
        <f t="shared" ref="E49:AC49" si="43">E48+E47</f>
        <v>0</v>
      </c>
      <c r="F49" s="16">
        <f t="shared" si="43"/>
        <v>0</v>
      </c>
      <c r="G49" s="16">
        <f t="shared" si="43"/>
        <v>0</v>
      </c>
      <c r="H49" s="16">
        <f t="shared" si="43"/>
        <v>0</v>
      </c>
      <c r="I49" s="16">
        <f t="shared" si="43"/>
        <v>0</v>
      </c>
      <c r="J49" s="16">
        <f t="shared" si="43"/>
        <v>0</v>
      </c>
      <c r="K49" s="16">
        <f t="shared" si="43"/>
        <v>0</v>
      </c>
      <c r="L49" s="16">
        <f t="shared" si="43"/>
        <v>0</v>
      </c>
      <c r="M49" s="16">
        <f t="shared" si="43"/>
        <v>0</v>
      </c>
      <c r="N49" s="16">
        <f t="shared" si="43"/>
        <v>0</v>
      </c>
      <c r="O49" s="16">
        <f t="shared" si="43"/>
        <v>0</v>
      </c>
      <c r="P49" s="16">
        <f t="shared" si="43"/>
        <v>0</v>
      </c>
      <c r="Q49" s="16">
        <f t="shared" si="43"/>
        <v>0</v>
      </c>
      <c r="R49" s="16">
        <f t="shared" si="43"/>
        <v>0</v>
      </c>
      <c r="S49" s="16">
        <f t="shared" si="43"/>
        <v>0</v>
      </c>
      <c r="T49" s="16">
        <f t="shared" si="43"/>
        <v>0</v>
      </c>
      <c r="U49" s="16">
        <f t="shared" si="43"/>
        <v>0</v>
      </c>
      <c r="V49" s="16">
        <f t="shared" si="43"/>
        <v>0</v>
      </c>
      <c r="W49" s="16">
        <f t="shared" si="43"/>
        <v>0</v>
      </c>
      <c r="X49" s="16">
        <f t="shared" si="43"/>
        <v>0</v>
      </c>
      <c r="Y49" s="16">
        <f t="shared" si="43"/>
        <v>0</v>
      </c>
      <c r="Z49" s="16">
        <f t="shared" si="43"/>
        <v>0</v>
      </c>
      <c r="AA49" s="16">
        <f t="shared" si="43"/>
        <v>0</v>
      </c>
      <c r="AB49" s="16">
        <f t="shared" si="43"/>
        <v>0</v>
      </c>
      <c r="AC49" s="69">
        <f t="shared" si="43"/>
        <v>0</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51"/>
    </row>
    <row r="51" spans="2:29" x14ac:dyDescent="0.3">
      <c r="B51" s="40" t="s">
        <v>90</v>
      </c>
      <c r="C51" s="40" t="s">
        <v>86</v>
      </c>
      <c r="D51" s="40" t="s">
        <v>87</v>
      </c>
      <c r="E51" s="41">
        <f>E47</f>
        <v>0</v>
      </c>
      <c r="F51" s="41">
        <f t="shared" ref="F51:AC51" si="44">F47</f>
        <v>0</v>
      </c>
      <c r="G51" s="41">
        <f t="shared" si="44"/>
        <v>0</v>
      </c>
      <c r="H51" s="41">
        <f t="shared" si="44"/>
        <v>0</v>
      </c>
      <c r="I51" s="41">
        <f t="shared" si="44"/>
        <v>0</v>
      </c>
      <c r="J51" s="41">
        <f t="shared" si="44"/>
        <v>0</v>
      </c>
      <c r="K51" s="41">
        <f t="shared" si="44"/>
        <v>0</v>
      </c>
      <c r="L51" s="41">
        <f t="shared" si="44"/>
        <v>0</v>
      </c>
      <c r="M51" s="41">
        <f t="shared" si="44"/>
        <v>0</v>
      </c>
      <c r="N51" s="41">
        <f t="shared" si="44"/>
        <v>0</v>
      </c>
      <c r="O51" s="41">
        <f t="shared" si="44"/>
        <v>0</v>
      </c>
      <c r="P51" s="41">
        <f t="shared" si="44"/>
        <v>0</v>
      </c>
      <c r="Q51" s="41">
        <f t="shared" si="44"/>
        <v>0</v>
      </c>
      <c r="R51" s="41">
        <f t="shared" si="44"/>
        <v>0</v>
      </c>
      <c r="S51" s="41">
        <f t="shared" si="44"/>
        <v>0</v>
      </c>
      <c r="T51" s="41">
        <f t="shared" si="44"/>
        <v>0</v>
      </c>
      <c r="U51" s="41">
        <f t="shared" si="44"/>
        <v>0</v>
      </c>
      <c r="V51" s="41">
        <f t="shared" si="44"/>
        <v>0</v>
      </c>
      <c r="W51" s="41">
        <f t="shared" si="44"/>
        <v>0</v>
      </c>
      <c r="X51" s="41">
        <f t="shared" si="44"/>
        <v>0</v>
      </c>
      <c r="Y51" s="41">
        <f t="shared" si="44"/>
        <v>0</v>
      </c>
      <c r="Z51" s="41">
        <f t="shared" si="44"/>
        <v>0</v>
      </c>
      <c r="AA51" s="41">
        <f t="shared" si="44"/>
        <v>0</v>
      </c>
      <c r="AB51" s="41">
        <f t="shared" si="44"/>
        <v>0</v>
      </c>
      <c r="AC51" s="41">
        <f t="shared" si="44"/>
        <v>0</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0</v>
      </c>
      <c r="G55" s="74">
        <f t="shared" ref="G55:AC55" si="45">F64</f>
        <v>0</v>
      </c>
      <c r="H55" s="74">
        <f t="shared" si="45"/>
        <v>0</v>
      </c>
      <c r="I55" s="74">
        <f t="shared" si="45"/>
        <v>0</v>
      </c>
      <c r="J55" s="74">
        <f t="shared" si="45"/>
        <v>0</v>
      </c>
      <c r="K55" s="74">
        <f t="shared" si="45"/>
        <v>0</v>
      </c>
      <c r="L55" s="74">
        <f t="shared" si="45"/>
        <v>0</v>
      </c>
      <c r="M55" s="74">
        <f t="shared" si="45"/>
        <v>0</v>
      </c>
      <c r="N55" s="74">
        <f t="shared" si="45"/>
        <v>0</v>
      </c>
      <c r="O55" s="74">
        <f t="shared" si="45"/>
        <v>0</v>
      </c>
      <c r="P55" s="74">
        <f t="shared" si="45"/>
        <v>0</v>
      </c>
      <c r="Q55" s="74">
        <f t="shared" si="45"/>
        <v>0</v>
      </c>
      <c r="R55" s="74">
        <f t="shared" si="45"/>
        <v>0</v>
      </c>
      <c r="S55" s="74">
        <f t="shared" si="45"/>
        <v>0</v>
      </c>
      <c r="T55" s="74">
        <f t="shared" si="45"/>
        <v>0</v>
      </c>
      <c r="U55" s="74">
        <f t="shared" si="45"/>
        <v>0</v>
      </c>
      <c r="V55" s="74">
        <f t="shared" si="45"/>
        <v>0</v>
      </c>
      <c r="W55" s="74">
        <f t="shared" si="45"/>
        <v>0</v>
      </c>
      <c r="X55" s="74">
        <f t="shared" si="45"/>
        <v>0</v>
      </c>
      <c r="Y55" s="74">
        <f t="shared" si="45"/>
        <v>0</v>
      </c>
      <c r="Z55" s="74">
        <f t="shared" si="45"/>
        <v>0</v>
      </c>
      <c r="AA55" s="74">
        <f t="shared" si="45"/>
        <v>0</v>
      </c>
      <c r="AB55" s="74">
        <f t="shared" si="45"/>
        <v>0</v>
      </c>
      <c r="AC55" s="74">
        <f t="shared" si="45"/>
        <v>0</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46">E56*E55</f>
        <v>0</v>
      </c>
      <c r="F57" s="43">
        <f t="shared" ref="F57:AC57" si="47">F56*F55</f>
        <v>0</v>
      </c>
      <c r="G57" s="43">
        <f t="shared" si="47"/>
        <v>0</v>
      </c>
      <c r="H57" s="43">
        <f t="shared" si="47"/>
        <v>0</v>
      </c>
      <c r="I57" s="43">
        <f t="shared" si="47"/>
        <v>0</v>
      </c>
      <c r="J57" s="43">
        <f t="shared" si="47"/>
        <v>0</v>
      </c>
      <c r="K57" s="43">
        <f t="shared" si="47"/>
        <v>0</v>
      </c>
      <c r="L57" s="43">
        <f t="shared" si="47"/>
        <v>0</v>
      </c>
      <c r="M57" s="43">
        <f t="shared" si="47"/>
        <v>0</v>
      </c>
      <c r="N57" s="43">
        <f t="shared" si="47"/>
        <v>0</v>
      </c>
      <c r="O57" s="43">
        <f t="shared" si="47"/>
        <v>0</v>
      </c>
      <c r="P57" s="43">
        <f t="shared" si="47"/>
        <v>0</v>
      </c>
      <c r="Q57" s="43">
        <f t="shared" si="47"/>
        <v>0</v>
      </c>
      <c r="R57" s="43">
        <f t="shared" si="47"/>
        <v>0</v>
      </c>
      <c r="S57" s="43">
        <f t="shared" si="47"/>
        <v>0</v>
      </c>
      <c r="T57" s="43">
        <f t="shared" si="47"/>
        <v>0</v>
      </c>
      <c r="U57" s="43">
        <f t="shared" si="47"/>
        <v>0</v>
      </c>
      <c r="V57" s="43">
        <f t="shared" si="47"/>
        <v>0</v>
      </c>
      <c r="W57" s="43">
        <f t="shared" si="47"/>
        <v>0</v>
      </c>
      <c r="X57" s="43">
        <f t="shared" si="47"/>
        <v>0</v>
      </c>
      <c r="Y57" s="43">
        <f t="shared" si="47"/>
        <v>0</v>
      </c>
      <c r="Z57" s="43">
        <f t="shared" si="47"/>
        <v>0</v>
      </c>
      <c r="AA57" s="43">
        <f t="shared" si="47"/>
        <v>0</v>
      </c>
      <c r="AB57" s="43">
        <f t="shared" si="47"/>
        <v>0</v>
      </c>
      <c r="AC57" s="43">
        <f t="shared" si="47"/>
        <v>0</v>
      </c>
    </row>
    <row r="58" spans="2:29" x14ac:dyDescent="0.3">
      <c r="B58" s="19" t="s">
        <v>96</v>
      </c>
      <c r="C58" s="3" t="s">
        <v>86</v>
      </c>
      <c r="D58" s="3" t="s">
        <v>87</v>
      </c>
      <c r="E58" s="25">
        <f t="shared" ref="E58" si="48">E51</f>
        <v>0</v>
      </c>
      <c r="F58" s="25">
        <f t="shared" ref="F58:AC58" si="49">F51</f>
        <v>0</v>
      </c>
      <c r="G58" s="25">
        <f t="shared" si="49"/>
        <v>0</v>
      </c>
      <c r="H58" s="25">
        <f t="shared" si="49"/>
        <v>0</v>
      </c>
      <c r="I58" s="25">
        <f t="shared" si="49"/>
        <v>0</v>
      </c>
      <c r="J58" s="25">
        <f t="shared" si="49"/>
        <v>0</v>
      </c>
      <c r="K58" s="25">
        <f t="shared" si="49"/>
        <v>0</v>
      </c>
      <c r="L58" s="25">
        <f t="shared" si="49"/>
        <v>0</v>
      </c>
      <c r="M58" s="25">
        <f t="shared" si="49"/>
        <v>0</v>
      </c>
      <c r="N58" s="25">
        <f t="shared" si="49"/>
        <v>0</v>
      </c>
      <c r="O58" s="25">
        <f t="shared" si="49"/>
        <v>0</v>
      </c>
      <c r="P58" s="25">
        <f t="shared" si="49"/>
        <v>0</v>
      </c>
      <c r="Q58" s="25">
        <f t="shared" si="49"/>
        <v>0</v>
      </c>
      <c r="R58" s="25">
        <f t="shared" si="49"/>
        <v>0</v>
      </c>
      <c r="S58" s="25">
        <f t="shared" si="49"/>
        <v>0</v>
      </c>
      <c r="T58" s="25">
        <f t="shared" si="49"/>
        <v>0</v>
      </c>
      <c r="U58" s="25">
        <f t="shared" si="49"/>
        <v>0</v>
      </c>
      <c r="V58" s="25">
        <f t="shared" si="49"/>
        <v>0</v>
      </c>
      <c r="W58" s="25">
        <f t="shared" si="49"/>
        <v>0</v>
      </c>
      <c r="X58" s="25">
        <f t="shared" si="49"/>
        <v>0</v>
      </c>
      <c r="Y58" s="25">
        <f t="shared" si="49"/>
        <v>0</v>
      </c>
      <c r="Z58" s="25">
        <f t="shared" si="49"/>
        <v>0</v>
      </c>
      <c r="AA58" s="25">
        <f t="shared" si="49"/>
        <v>0</v>
      </c>
      <c r="AB58" s="25">
        <f t="shared" si="49"/>
        <v>0</v>
      </c>
      <c r="AC58" s="25">
        <f t="shared" si="49"/>
        <v>0</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Inputs'!J121</f>
        <v>4.7399999999999998E-2</v>
      </c>
      <c r="F60" s="26">
        <f>'Scenario Inputs'!K121</f>
        <v>4.7399999999999998E-2</v>
      </c>
      <c r="G60" s="26">
        <f>'Scenario Inputs'!L121</f>
        <v>4.7399999999999998E-2</v>
      </c>
      <c r="H60" s="26">
        <f>'Scenario Inputs'!M121</f>
        <v>4.7399999999999998E-2</v>
      </c>
      <c r="I60" s="26">
        <f>'Scenario Inputs'!N121</f>
        <v>4.7399999999999998E-2</v>
      </c>
      <c r="J60" s="26">
        <f>'Scenario Inputs'!O121</f>
        <v>4.7399999999999998E-2</v>
      </c>
      <c r="K60" s="26">
        <f>'Scenario Inputs'!P121</f>
        <v>4.7399999999999998E-2</v>
      </c>
      <c r="L60" s="26">
        <f>'Scenario Inputs'!Q121</f>
        <v>4.7399999999999998E-2</v>
      </c>
      <c r="M60" s="26">
        <f>'Scenario Inputs'!R121</f>
        <v>4.7399999999999998E-2</v>
      </c>
      <c r="N60" s="26">
        <f>'Scenario Inputs'!S121</f>
        <v>4.7399999999999998E-2</v>
      </c>
      <c r="O60" s="26">
        <f>'Scenario Inputs'!T121</f>
        <v>4.7399999999999998E-2</v>
      </c>
      <c r="P60" s="26">
        <f>'Scenario Inputs'!U121</f>
        <v>4.7399999999999998E-2</v>
      </c>
      <c r="Q60" s="26">
        <f>'Scenario Inputs'!V121</f>
        <v>4.7399999999999998E-2</v>
      </c>
      <c r="R60" s="26">
        <f>'Scenario Inputs'!W121</f>
        <v>4.7399999999999998E-2</v>
      </c>
      <c r="S60" s="26">
        <f>'Scenario Inputs'!X121</f>
        <v>4.7399999999999998E-2</v>
      </c>
      <c r="T60" s="26">
        <f>'Scenario Inputs'!Y121</f>
        <v>4.7399999999999998E-2</v>
      </c>
      <c r="U60" s="26">
        <f>'Scenario Inputs'!Z121</f>
        <v>4.7399999999999998E-2</v>
      </c>
      <c r="V60" s="26">
        <f>'Scenario Inputs'!AA121</f>
        <v>4.7399999999999998E-2</v>
      </c>
      <c r="W60" s="26">
        <f>'Scenario Inputs'!AB121</f>
        <v>4.7399999999999998E-2</v>
      </c>
      <c r="X60" s="26">
        <f>'Scenario Inputs'!AC121</f>
        <v>4.7399999999999998E-2</v>
      </c>
      <c r="Y60" s="26">
        <f>'Scenario Inputs'!AD121</f>
        <v>4.7399999999999998E-2</v>
      </c>
      <c r="Z60" s="26">
        <f>'Scenario Inputs'!AE121</f>
        <v>4.7399999999999998E-2</v>
      </c>
      <c r="AA60" s="26">
        <f>'Scenario Inputs'!AF121</f>
        <v>4.7399999999999998E-2</v>
      </c>
      <c r="AB60" s="26">
        <f>'Scenario Inputs'!AG121</f>
        <v>4.7399999999999998E-2</v>
      </c>
      <c r="AC60" s="26">
        <f>'Scenario Inputs'!AH121</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50">(E55+E57)*E60</f>
        <v>0</v>
      </c>
      <c r="F62" s="43">
        <f t="shared" ref="F62:AC62" si="51">(F55+F57)*F60</f>
        <v>0</v>
      </c>
      <c r="G62" s="43">
        <f t="shared" si="51"/>
        <v>0</v>
      </c>
      <c r="H62" s="43">
        <f t="shared" si="51"/>
        <v>0</v>
      </c>
      <c r="I62" s="43">
        <f t="shared" si="51"/>
        <v>0</v>
      </c>
      <c r="J62" s="43">
        <f t="shared" si="51"/>
        <v>0</v>
      </c>
      <c r="K62" s="43">
        <f t="shared" si="51"/>
        <v>0</v>
      </c>
      <c r="L62" s="43">
        <f t="shared" si="51"/>
        <v>0</v>
      </c>
      <c r="M62" s="43">
        <f t="shared" si="51"/>
        <v>0</v>
      </c>
      <c r="N62" s="43">
        <f t="shared" si="51"/>
        <v>0</v>
      </c>
      <c r="O62" s="43">
        <f t="shared" si="51"/>
        <v>0</v>
      </c>
      <c r="P62" s="43">
        <f t="shared" si="51"/>
        <v>0</v>
      </c>
      <c r="Q62" s="43">
        <f t="shared" si="51"/>
        <v>0</v>
      </c>
      <c r="R62" s="43">
        <f t="shared" si="51"/>
        <v>0</v>
      </c>
      <c r="S62" s="43">
        <f t="shared" si="51"/>
        <v>0</v>
      </c>
      <c r="T62" s="43">
        <f t="shared" si="51"/>
        <v>0</v>
      </c>
      <c r="U62" s="43">
        <f t="shared" si="51"/>
        <v>0</v>
      </c>
      <c r="V62" s="43">
        <f t="shared" si="51"/>
        <v>0</v>
      </c>
      <c r="W62" s="43">
        <f t="shared" si="51"/>
        <v>0</v>
      </c>
      <c r="X62" s="43">
        <f t="shared" si="51"/>
        <v>0</v>
      </c>
      <c r="Y62" s="43">
        <f t="shared" si="51"/>
        <v>0</v>
      </c>
      <c r="Z62" s="43">
        <f t="shared" si="51"/>
        <v>0</v>
      </c>
      <c r="AA62" s="43">
        <f t="shared" si="51"/>
        <v>0</v>
      </c>
      <c r="AB62" s="43">
        <f t="shared" si="51"/>
        <v>0</v>
      </c>
      <c r="AC62" s="43">
        <f t="shared" si="51"/>
        <v>0</v>
      </c>
    </row>
    <row r="63" spans="2:29" x14ac:dyDescent="0.3">
      <c r="B63" s="18" t="s">
        <v>234</v>
      </c>
      <c r="C63" s="3" t="s">
        <v>86</v>
      </c>
      <c r="D63" s="3" t="s">
        <v>87</v>
      </c>
      <c r="E63" s="43">
        <f t="shared" ref="E63" si="52">E58*E59*E60</f>
        <v>0</v>
      </c>
      <c r="F63" s="43">
        <f t="shared" ref="F63:AC63" si="53">F58*F59*F60</f>
        <v>0</v>
      </c>
      <c r="G63" s="43">
        <f t="shared" si="53"/>
        <v>0</v>
      </c>
      <c r="H63" s="43">
        <f t="shared" si="53"/>
        <v>0</v>
      </c>
      <c r="I63" s="43">
        <f t="shared" si="53"/>
        <v>0</v>
      </c>
      <c r="J63" s="43">
        <f t="shared" si="53"/>
        <v>0</v>
      </c>
      <c r="K63" s="43">
        <f t="shared" si="53"/>
        <v>0</v>
      </c>
      <c r="L63" s="43">
        <f t="shared" si="53"/>
        <v>0</v>
      </c>
      <c r="M63" s="43">
        <f t="shared" si="53"/>
        <v>0</v>
      </c>
      <c r="N63" s="43">
        <f t="shared" si="53"/>
        <v>0</v>
      </c>
      <c r="O63" s="43">
        <f t="shared" si="53"/>
        <v>0</v>
      </c>
      <c r="P63" s="43">
        <f t="shared" si="53"/>
        <v>0</v>
      </c>
      <c r="Q63" s="43">
        <f t="shared" si="53"/>
        <v>0</v>
      </c>
      <c r="R63" s="43">
        <f t="shared" si="53"/>
        <v>0</v>
      </c>
      <c r="S63" s="43">
        <f t="shared" si="53"/>
        <v>0</v>
      </c>
      <c r="T63" s="43">
        <f t="shared" si="53"/>
        <v>0</v>
      </c>
      <c r="U63" s="43">
        <f t="shared" si="53"/>
        <v>0</v>
      </c>
      <c r="V63" s="43">
        <f t="shared" si="53"/>
        <v>0</v>
      </c>
      <c r="W63" s="43">
        <f t="shared" si="53"/>
        <v>0</v>
      </c>
      <c r="X63" s="43">
        <f t="shared" si="53"/>
        <v>0</v>
      </c>
      <c r="Y63" s="43">
        <f t="shared" si="53"/>
        <v>0</v>
      </c>
      <c r="Z63" s="43">
        <f t="shared" si="53"/>
        <v>0</v>
      </c>
      <c r="AA63" s="43">
        <f t="shared" si="53"/>
        <v>0</v>
      </c>
      <c r="AB63" s="43">
        <f t="shared" si="53"/>
        <v>0</v>
      </c>
      <c r="AC63" s="43">
        <f t="shared" si="53"/>
        <v>0</v>
      </c>
    </row>
    <row r="64" spans="2:29" x14ac:dyDescent="0.3">
      <c r="B64" s="22" t="s">
        <v>244</v>
      </c>
      <c r="C64" s="23" t="s">
        <v>86</v>
      </c>
      <c r="D64" s="23" t="s">
        <v>87</v>
      </c>
      <c r="E64" s="76">
        <f>(E55*(1+E56))+E57+E58-E62-E63</f>
        <v>0</v>
      </c>
      <c r="F64" s="76">
        <f>(F55*(1+F56))+F57+F58-F62-F63</f>
        <v>0</v>
      </c>
      <c r="G64" s="76">
        <f>G55+G57+G58-G62-G63</f>
        <v>0</v>
      </c>
      <c r="H64" s="76">
        <f t="shared" ref="H64:AC64" si="54">H55+H57+H58-H62-H63</f>
        <v>0</v>
      </c>
      <c r="I64" s="76">
        <f t="shared" si="54"/>
        <v>0</v>
      </c>
      <c r="J64" s="76">
        <f t="shared" si="54"/>
        <v>0</v>
      </c>
      <c r="K64" s="76">
        <f t="shared" si="54"/>
        <v>0</v>
      </c>
      <c r="L64" s="76">
        <f t="shared" si="54"/>
        <v>0</v>
      </c>
      <c r="M64" s="76">
        <f t="shared" si="54"/>
        <v>0</v>
      </c>
      <c r="N64" s="76">
        <f t="shared" si="54"/>
        <v>0</v>
      </c>
      <c r="O64" s="76">
        <f t="shared" si="54"/>
        <v>0</v>
      </c>
      <c r="P64" s="76">
        <f t="shared" si="54"/>
        <v>0</v>
      </c>
      <c r="Q64" s="76">
        <f t="shared" si="54"/>
        <v>0</v>
      </c>
      <c r="R64" s="76">
        <f t="shared" si="54"/>
        <v>0</v>
      </c>
      <c r="S64" s="76">
        <f t="shared" si="54"/>
        <v>0</v>
      </c>
      <c r="T64" s="76">
        <f t="shared" si="54"/>
        <v>0</v>
      </c>
      <c r="U64" s="76">
        <f t="shared" si="54"/>
        <v>0</v>
      </c>
      <c r="V64" s="76">
        <f t="shared" si="54"/>
        <v>0</v>
      </c>
      <c r="W64" s="76">
        <f t="shared" si="54"/>
        <v>0</v>
      </c>
      <c r="X64" s="76">
        <f t="shared" si="54"/>
        <v>0</v>
      </c>
      <c r="Y64" s="76">
        <f t="shared" si="54"/>
        <v>0</v>
      </c>
      <c r="Z64" s="76">
        <f t="shared" si="54"/>
        <v>0</v>
      </c>
      <c r="AA64" s="76">
        <f t="shared" si="54"/>
        <v>0</v>
      </c>
      <c r="AB64" s="76">
        <f t="shared" si="54"/>
        <v>0</v>
      </c>
      <c r="AC64" s="76">
        <f t="shared" si="54"/>
        <v>0</v>
      </c>
    </row>
    <row r="65" spans="2:29" x14ac:dyDescent="0.3">
      <c r="B65" s="27" t="s">
        <v>245</v>
      </c>
      <c r="C65" s="28" t="s">
        <v>86</v>
      </c>
      <c r="D65" s="28" t="s">
        <v>87</v>
      </c>
      <c r="E65" s="170">
        <f t="shared" ref="E65" si="55">AVERAGE(SUM(E55,E57),(E64*(1/(1+E72))))</f>
        <v>0</v>
      </c>
      <c r="F65" s="170">
        <f t="shared" ref="F65" si="56">AVERAGE(SUM(F55,F57),(F64*(1/(1+F72))))</f>
        <v>0</v>
      </c>
      <c r="G65" s="170">
        <f t="shared" ref="G65" si="57">AVERAGE(SUM(G55,G57),(G64*(1/(1+G72))))</f>
        <v>0</v>
      </c>
      <c r="H65" s="170">
        <f t="shared" ref="H65" si="58">AVERAGE(SUM(H55,H57),(H64*(1/(1+H72))))</f>
        <v>0</v>
      </c>
      <c r="I65" s="170">
        <f t="shared" ref="I65" si="59">AVERAGE(SUM(I55,I57),(I64*(1/(1+I72))))</f>
        <v>0</v>
      </c>
      <c r="J65" s="170">
        <f t="shared" ref="J65" si="60">AVERAGE(SUM(J55,J57),(J64*(1/(1+J72))))</f>
        <v>0</v>
      </c>
      <c r="K65" s="170">
        <f t="shared" ref="K65" si="61">AVERAGE(SUM(K55,K57),(K64*(1/(1+K72))))</f>
        <v>0</v>
      </c>
      <c r="L65" s="170">
        <f t="shared" ref="L65" si="62">AVERAGE(SUM(L55,L57),(L64*(1/(1+L72))))</f>
        <v>0</v>
      </c>
      <c r="M65" s="170">
        <f t="shared" ref="M65" si="63">AVERAGE(SUM(M55,M57),(M64*(1/(1+M72))))</f>
        <v>0</v>
      </c>
      <c r="N65" s="170">
        <f t="shared" ref="N65" si="64">AVERAGE(SUM(N55,N57),(N64*(1/(1+N72))))</f>
        <v>0</v>
      </c>
      <c r="O65" s="170">
        <f t="shared" ref="O65" si="65">AVERAGE(SUM(O55,O57),(O64*(1/(1+O72))))</f>
        <v>0</v>
      </c>
      <c r="P65" s="170">
        <f t="shared" ref="P65" si="66">AVERAGE(SUM(P55,P57),(P64*(1/(1+P72))))</f>
        <v>0</v>
      </c>
      <c r="Q65" s="170">
        <f t="shared" ref="Q65" si="67">AVERAGE(SUM(Q55,Q57),(Q64*(1/(1+Q72))))</f>
        <v>0</v>
      </c>
      <c r="R65" s="170">
        <f t="shared" ref="R65" si="68">AVERAGE(SUM(R55,R57),(R64*(1/(1+R72))))</f>
        <v>0</v>
      </c>
      <c r="S65" s="170">
        <f t="shared" ref="S65" si="69">AVERAGE(SUM(S55,S57),(S64*(1/(1+S72))))</f>
        <v>0</v>
      </c>
      <c r="T65" s="170">
        <f t="shared" ref="T65" si="70">AVERAGE(SUM(T55,T57),(T64*(1/(1+T72))))</f>
        <v>0</v>
      </c>
      <c r="U65" s="170">
        <f t="shared" ref="U65" si="71">AVERAGE(SUM(U55,U57),(U64*(1/(1+U72))))</f>
        <v>0</v>
      </c>
      <c r="V65" s="170">
        <f t="shared" ref="V65" si="72">AVERAGE(SUM(V55,V57),(V64*(1/(1+V72))))</f>
        <v>0</v>
      </c>
      <c r="W65" s="170">
        <f t="shared" ref="W65" si="73">AVERAGE(SUM(W55,W57),(W64*(1/(1+W72))))</f>
        <v>0</v>
      </c>
      <c r="X65" s="170">
        <f t="shared" ref="X65" si="74">AVERAGE(SUM(X55,X57),(X64*(1/(1+X72))))</f>
        <v>0</v>
      </c>
      <c r="Y65" s="170">
        <f t="shared" ref="Y65" si="75">AVERAGE(SUM(Y55,Y57),(Y64*(1/(1+Y72))))</f>
        <v>0</v>
      </c>
      <c r="Z65" s="170">
        <f t="shared" ref="Z65" si="76">AVERAGE(SUM(Z55,Z57),(Z64*(1/(1+Z72))))</f>
        <v>0</v>
      </c>
      <c r="AA65" s="170">
        <f t="shared" ref="AA65" si="77">AVERAGE(SUM(AA55,AA57),(AA64*(1/(1+AA72))))</f>
        <v>0</v>
      </c>
      <c r="AB65" s="170">
        <f t="shared" ref="AB65" si="78">AVERAGE(SUM(AB55,AB57),(AB64*(1/(1+AB72))))</f>
        <v>0</v>
      </c>
      <c r="AC65" s="170">
        <f t="shared" ref="AC65" si="79">AVERAGE(SUM(AC55,AC57),(AC64*(1/(1+AC72))))</f>
        <v>0</v>
      </c>
    </row>
    <row r="66" spans="2:29" ht="15" thickBot="1" x14ac:dyDescent="0.35">
      <c r="B66" s="56" t="s">
        <v>231</v>
      </c>
      <c r="C66" s="57" t="s">
        <v>86</v>
      </c>
      <c r="D66" s="57" t="s">
        <v>87</v>
      </c>
      <c r="E66" s="75">
        <f t="shared" ref="E66" si="80">E62+E63</f>
        <v>0</v>
      </c>
      <c r="F66" s="75">
        <f t="shared" ref="F66:AC66" si="81">F62+F63</f>
        <v>0</v>
      </c>
      <c r="G66" s="75">
        <f t="shared" si="81"/>
        <v>0</v>
      </c>
      <c r="H66" s="75">
        <f t="shared" si="81"/>
        <v>0</v>
      </c>
      <c r="I66" s="75">
        <f t="shared" si="81"/>
        <v>0</v>
      </c>
      <c r="J66" s="75">
        <f t="shared" si="81"/>
        <v>0</v>
      </c>
      <c r="K66" s="75">
        <f t="shared" si="81"/>
        <v>0</v>
      </c>
      <c r="L66" s="75">
        <f t="shared" si="81"/>
        <v>0</v>
      </c>
      <c r="M66" s="75">
        <f t="shared" si="81"/>
        <v>0</v>
      </c>
      <c r="N66" s="75">
        <f t="shared" si="81"/>
        <v>0</v>
      </c>
      <c r="O66" s="75">
        <f t="shared" si="81"/>
        <v>0</v>
      </c>
      <c r="P66" s="75">
        <f t="shared" si="81"/>
        <v>0</v>
      </c>
      <c r="Q66" s="75">
        <f t="shared" si="81"/>
        <v>0</v>
      </c>
      <c r="R66" s="75">
        <f t="shared" si="81"/>
        <v>0</v>
      </c>
      <c r="S66" s="75">
        <f t="shared" si="81"/>
        <v>0</v>
      </c>
      <c r="T66" s="75">
        <f t="shared" si="81"/>
        <v>0</v>
      </c>
      <c r="U66" s="75">
        <f t="shared" si="81"/>
        <v>0</v>
      </c>
      <c r="V66" s="75">
        <f t="shared" si="81"/>
        <v>0</v>
      </c>
      <c r="W66" s="75">
        <f t="shared" si="81"/>
        <v>0</v>
      </c>
      <c r="X66" s="75">
        <f t="shared" si="81"/>
        <v>0</v>
      </c>
      <c r="Y66" s="75">
        <f t="shared" si="81"/>
        <v>0</v>
      </c>
      <c r="Z66" s="75">
        <f t="shared" si="81"/>
        <v>0</v>
      </c>
      <c r="AA66" s="75">
        <f t="shared" si="81"/>
        <v>0</v>
      </c>
      <c r="AB66" s="75">
        <f t="shared" si="81"/>
        <v>0</v>
      </c>
      <c r="AC66" s="75">
        <f t="shared" si="81"/>
        <v>0</v>
      </c>
    </row>
    <row r="67" spans="2:29" ht="15" thickTop="1" x14ac:dyDescent="0.3"/>
    <row r="68" spans="2:29" x14ac:dyDescent="0.3">
      <c r="B68" s="32" t="s">
        <v>97</v>
      </c>
    </row>
    <row r="69" spans="2:29" x14ac:dyDescent="0.3">
      <c r="B69" s="206" t="s">
        <v>98</v>
      </c>
      <c r="C69" s="37" t="s">
        <v>86</v>
      </c>
      <c r="D69" s="195" t="s">
        <v>87</v>
      </c>
      <c r="E69" s="171">
        <f>E48</f>
        <v>0</v>
      </c>
      <c r="F69" s="171">
        <f t="shared" ref="F69:AC69" si="82">F48</f>
        <v>0</v>
      </c>
      <c r="G69" s="171">
        <f t="shared" si="82"/>
        <v>0</v>
      </c>
      <c r="H69" s="171">
        <f t="shared" si="82"/>
        <v>0</v>
      </c>
      <c r="I69" s="171">
        <f t="shared" si="82"/>
        <v>0</v>
      </c>
      <c r="J69" s="171">
        <f t="shared" si="82"/>
        <v>0</v>
      </c>
      <c r="K69" s="171">
        <f t="shared" si="82"/>
        <v>0</v>
      </c>
      <c r="L69" s="171">
        <f t="shared" si="82"/>
        <v>0</v>
      </c>
      <c r="M69" s="171">
        <f t="shared" si="82"/>
        <v>0</v>
      </c>
      <c r="N69" s="171">
        <f t="shared" si="82"/>
        <v>0</v>
      </c>
      <c r="O69" s="171">
        <f t="shared" si="82"/>
        <v>0</v>
      </c>
      <c r="P69" s="171">
        <f t="shared" si="82"/>
        <v>0</v>
      </c>
      <c r="Q69" s="171">
        <f t="shared" si="82"/>
        <v>0</v>
      </c>
      <c r="R69" s="171">
        <f t="shared" si="82"/>
        <v>0</v>
      </c>
      <c r="S69" s="171">
        <f t="shared" si="82"/>
        <v>0</v>
      </c>
      <c r="T69" s="171">
        <f t="shared" si="82"/>
        <v>0</v>
      </c>
      <c r="U69" s="171">
        <f t="shared" si="82"/>
        <v>0</v>
      </c>
      <c r="V69" s="171">
        <f t="shared" si="82"/>
        <v>0</v>
      </c>
      <c r="W69" s="171">
        <f t="shared" si="82"/>
        <v>0</v>
      </c>
      <c r="X69" s="171">
        <f t="shared" si="82"/>
        <v>0</v>
      </c>
      <c r="Y69" s="171">
        <f t="shared" si="82"/>
        <v>0</v>
      </c>
      <c r="Z69" s="171">
        <f t="shared" si="82"/>
        <v>0</v>
      </c>
      <c r="AA69" s="171">
        <f t="shared" si="82"/>
        <v>0</v>
      </c>
      <c r="AB69" s="171">
        <f t="shared" si="82"/>
        <v>0</v>
      </c>
      <c r="AC69" s="171">
        <f t="shared" si="82"/>
        <v>0</v>
      </c>
    </row>
    <row r="70" spans="2:29" x14ac:dyDescent="0.3">
      <c r="B70" s="3" t="s">
        <v>230</v>
      </c>
      <c r="C70" s="36" t="s">
        <v>86</v>
      </c>
      <c r="D70" s="36" t="s">
        <v>87</v>
      </c>
      <c r="E70" s="77">
        <f t="shared" ref="E70:AC70" si="83">E66</f>
        <v>0</v>
      </c>
      <c r="F70" s="77">
        <f t="shared" si="83"/>
        <v>0</v>
      </c>
      <c r="G70" s="77">
        <f t="shared" si="83"/>
        <v>0</v>
      </c>
      <c r="H70" s="77">
        <f t="shared" si="83"/>
        <v>0</v>
      </c>
      <c r="I70" s="77">
        <f t="shared" si="83"/>
        <v>0</v>
      </c>
      <c r="J70" s="77">
        <f t="shared" si="83"/>
        <v>0</v>
      </c>
      <c r="K70" s="77">
        <f t="shared" si="83"/>
        <v>0</v>
      </c>
      <c r="L70" s="77">
        <f t="shared" si="83"/>
        <v>0</v>
      </c>
      <c r="M70" s="77">
        <f t="shared" si="83"/>
        <v>0</v>
      </c>
      <c r="N70" s="77">
        <f t="shared" si="83"/>
        <v>0</v>
      </c>
      <c r="O70" s="77">
        <f t="shared" si="83"/>
        <v>0</v>
      </c>
      <c r="P70" s="77">
        <f t="shared" si="83"/>
        <v>0</v>
      </c>
      <c r="Q70" s="77">
        <f t="shared" si="83"/>
        <v>0</v>
      </c>
      <c r="R70" s="77">
        <f t="shared" si="83"/>
        <v>0</v>
      </c>
      <c r="S70" s="77">
        <f t="shared" si="83"/>
        <v>0</v>
      </c>
      <c r="T70" s="77">
        <f t="shared" si="83"/>
        <v>0</v>
      </c>
      <c r="U70" s="77">
        <f t="shared" si="83"/>
        <v>0</v>
      </c>
      <c r="V70" s="77">
        <f t="shared" si="83"/>
        <v>0</v>
      </c>
      <c r="W70" s="77">
        <f t="shared" si="83"/>
        <v>0</v>
      </c>
      <c r="X70" s="77">
        <f t="shared" si="83"/>
        <v>0</v>
      </c>
      <c r="Y70" s="77">
        <f t="shared" si="83"/>
        <v>0</v>
      </c>
      <c r="Z70" s="77">
        <f t="shared" si="83"/>
        <v>0</v>
      </c>
      <c r="AA70" s="77">
        <f t="shared" si="83"/>
        <v>0</v>
      </c>
      <c r="AB70" s="77">
        <f t="shared" si="83"/>
        <v>0</v>
      </c>
      <c r="AC70" s="77">
        <f t="shared" si="83"/>
        <v>0</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AC73" si="84">E72*E65</f>
        <v>0</v>
      </c>
      <c r="F73" s="77">
        <f t="shared" si="84"/>
        <v>0</v>
      </c>
      <c r="G73" s="77">
        <f t="shared" si="84"/>
        <v>0</v>
      </c>
      <c r="H73" s="77">
        <f t="shared" si="84"/>
        <v>0</v>
      </c>
      <c r="I73" s="77">
        <f t="shared" si="84"/>
        <v>0</v>
      </c>
      <c r="J73" s="77">
        <f t="shared" si="84"/>
        <v>0</v>
      </c>
      <c r="K73" s="77">
        <f t="shared" si="84"/>
        <v>0</v>
      </c>
      <c r="L73" s="77">
        <f t="shared" si="84"/>
        <v>0</v>
      </c>
      <c r="M73" s="77">
        <f t="shared" si="84"/>
        <v>0</v>
      </c>
      <c r="N73" s="77">
        <f t="shared" si="84"/>
        <v>0</v>
      </c>
      <c r="O73" s="77">
        <f t="shared" si="84"/>
        <v>0</v>
      </c>
      <c r="P73" s="77">
        <f t="shared" si="84"/>
        <v>0</v>
      </c>
      <c r="Q73" s="77">
        <f t="shared" si="84"/>
        <v>0</v>
      </c>
      <c r="R73" s="77">
        <f t="shared" si="84"/>
        <v>0</v>
      </c>
      <c r="S73" s="77">
        <f t="shared" si="84"/>
        <v>0</v>
      </c>
      <c r="T73" s="77">
        <f t="shared" si="84"/>
        <v>0</v>
      </c>
      <c r="U73" s="77">
        <f t="shared" si="84"/>
        <v>0</v>
      </c>
      <c r="V73" s="77">
        <f t="shared" si="84"/>
        <v>0</v>
      </c>
      <c r="W73" s="77">
        <f t="shared" si="84"/>
        <v>0</v>
      </c>
      <c r="X73" s="77">
        <f t="shared" si="84"/>
        <v>0</v>
      </c>
      <c r="Y73" s="77">
        <f t="shared" si="84"/>
        <v>0</v>
      </c>
      <c r="Z73" s="77">
        <f t="shared" si="84"/>
        <v>0</v>
      </c>
      <c r="AA73" s="77">
        <f t="shared" si="84"/>
        <v>0</v>
      </c>
      <c r="AB73" s="77">
        <f t="shared" si="84"/>
        <v>0</v>
      </c>
      <c r="AC73" s="77">
        <f t="shared" si="84"/>
        <v>0</v>
      </c>
    </row>
    <row r="74" spans="2:29" ht="15" thickBot="1" x14ac:dyDescent="0.35">
      <c r="B74" s="218" t="s">
        <v>100</v>
      </c>
      <c r="C74" s="229" t="s">
        <v>86</v>
      </c>
      <c r="D74" s="230" t="s">
        <v>87</v>
      </c>
      <c r="E74" s="231">
        <f>E69+E70+E73</f>
        <v>0</v>
      </c>
      <c r="F74" s="231">
        <f t="shared" ref="F74:AC74" si="85">F69+F70+F73</f>
        <v>0</v>
      </c>
      <c r="G74" s="231">
        <f t="shared" si="85"/>
        <v>0</v>
      </c>
      <c r="H74" s="231">
        <f t="shared" si="85"/>
        <v>0</v>
      </c>
      <c r="I74" s="231">
        <f t="shared" si="85"/>
        <v>0</v>
      </c>
      <c r="J74" s="231">
        <f t="shared" si="85"/>
        <v>0</v>
      </c>
      <c r="K74" s="231">
        <f t="shared" si="85"/>
        <v>0</v>
      </c>
      <c r="L74" s="231">
        <f t="shared" si="85"/>
        <v>0</v>
      </c>
      <c r="M74" s="231">
        <f t="shared" si="85"/>
        <v>0</v>
      </c>
      <c r="N74" s="231">
        <f t="shared" si="85"/>
        <v>0</v>
      </c>
      <c r="O74" s="231">
        <f t="shared" si="85"/>
        <v>0</v>
      </c>
      <c r="P74" s="231">
        <f t="shared" si="85"/>
        <v>0</v>
      </c>
      <c r="Q74" s="231">
        <f t="shared" si="85"/>
        <v>0</v>
      </c>
      <c r="R74" s="231">
        <f t="shared" si="85"/>
        <v>0</v>
      </c>
      <c r="S74" s="231">
        <f t="shared" si="85"/>
        <v>0</v>
      </c>
      <c r="T74" s="231">
        <f t="shared" si="85"/>
        <v>0</v>
      </c>
      <c r="U74" s="231">
        <f t="shared" si="85"/>
        <v>0</v>
      </c>
      <c r="V74" s="231">
        <f t="shared" si="85"/>
        <v>0</v>
      </c>
      <c r="W74" s="231">
        <f t="shared" si="85"/>
        <v>0</v>
      </c>
      <c r="X74" s="231">
        <f t="shared" si="85"/>
        <v>0</v>
      </c>
      <c r="Y74" s="231">
        <f t="shared" si="85"/>
        <v>0</v>
      </c>
      <c r="Z74" s="231">
        <f t="shared" si="85"/>
        <v>0</v>
      </c>
      <c r="AA74" s="231">
        <f t="shared" si="85"/>
        <v>0</v>
      </c>
      <c r="AB74" s="231">
        <f t="shared" si="85"/>
        <v>0</v>
      </c>
      <c r="AC74" s="231">
        <f t="shared" si="85"/>
        <v>0</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0</v>
      </c>
      <c r="F76" s="222">
        <f>F74+F75</f>
        <v>0</v>
      </c>
      <c r="G76" s="222">
        <f t="shared" ref="G76:AC76" si="86">G74+G75</f>
        <v>0</v>
      </c>
      <c r="H76" s="222">
        <f t="shared" si="86"/>
        <v>0</v>
      </c>
      <c r="I76" s="222">
        <f t="shared" si="86"/>
        <v>0</v>
      </c>
      <c r="J76" s="222">
        <f t="shared" si="86"/>
        <v>0</v>
      </c>
      <c r="K76" s="222">
        <f t="shared" si="86"/>
        <v>0</v>
      </c>
      <c r="L76" s="222">
        <f t="shared" si="86"/>
        <v>0</v>
      </c>
      <c r="M76" s="222">
        <f t="shared" si="86"/>
        <v>0</v>
      </c>
      <c r="N76" s="222">
        <f t="shared" si="86"/>
        <v>0</v>
      </c>
      <c r="O76" s="222">
        <f t="shared" si="86"/>
        <v>0</v>
      </c>
      <c r="P76" s="222">
        <f t="shared" si="86"/>
        <v>0</v>
      </c>
      <c r="Q76" s="222">
        <f t="shared" si="86"/>
        <v>0</v>
      </c>
      <c r="R76" s="222">
        <f t="shared" si="86"/>
        <v>0</v>
      </c>
      <c r="S76" s="222">
        <f t="shared" si="86"/>
        <v>0</v>
      </c>
      <c r="T76" s="222">
        <f t="shared" si="86"/>
        <v>0</v>
      </c>
      <c r="U76" s="222">
        <f t="shared" si="86"/>
        <v>0</v>
      </c>
      <c r="V76" s="222">
        <f t="shared" si="86"/>
        <v>0</v>
      </c>
      <c r="W76" s="222">
        <f t="shared" si="86"/>
        <v>0</v>
      </c>
      <c r="X76" s="222">
        <f t="shared" si="86"/>
        <v>0</v>
      </c>
      <c r="Y76" s="222">
        <f t="shared" si="86"/>
        <v>0</v>
      </c>
      <c r="Z76" s="222">
        <f t="shared" si="86"/>
        <v>0</v>
      </c>
      <c r="AA76" s="222">
        <f t="shared" si="86"/>
        <v>0</v>
      </c>
      <c r="AB76" s="222">
        <f t="shared" si="86"/>
        <v>0</v>
      </c>
      <c r="AC76" s="222">
        <f t="shared" si="86"/>
        <v>0</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0</v>
      </c>
      <c r="F78" s="237">
        <f>F77*F76</f>
        <v>0</v>
      </c>
      <c r="G78" s="237">
        <f t="shared" ref="G78:AC78" si="87">G77*G76</f>
        <v>0</v>
      </c>
      <c r="H78" s="237">
        <f t="shared" si="87"/>
        <v>0</v>
      </c>
      <c r="I78" s="237">
        <f t="shared" si="87"/>
        <v>0</v>
      </c>
      <c r="J78" s="237">
        <f t="shared" si="87"/>
        <v>0</v>
      </c>
      <c r="K78" s="237">
        <f t="shared" si="87"/>
        <v>0</v>
      </c>
      <c r="L78" s="237">
        <f t="shared" si="87"/>
        <v>0</v>
      </c>
      <c r="M78" s="237">
        <f t="shared" si="87"/>
        <v>0</v>
      </c>
      <c r="N78" s="237">
        <f t="shared" si="87"/>
        <v>0</v>
      </c>
      <c r="O78" s="237">
        <f t="shared" si="87"/>
        <v>0</v>
      </c>
      <c r="P78" s="237">
        <f t="shared" si="87"/>
        <v>0</v>
      </c>
      <c r="Q78" s="237">
        <f t="shared" si="87"/>
        <v>0</v>
      </c>
      <c r="R78" s="237">
        <f t="shared" si="87"/>
        <v>0</v>
      </c>
      <c r="S78" s="237">
        <f t="shared" si="87"/>
        <v>0</v>
      </c>
      <c r="T78" s="237">
        <f t="shared" si="87"/>
        <v>0</v>
      </c>
      <c r="U78" s="237">
        <f t="shared" si="87"/>
        <v>0</v>
      </c>
      <c r="V78" s="237">
        <f t="shared" si="87"/>
        <v>0</v>
      </c>
      <c r="W78" s="237">
        <f t="shared" si="87"/>
        <v>0</v>
      </c>
      <c r="X78" s="237">
        <f t="shared" si="87"/>
        <v>0</v>
      </c>
      <c r="Y78" s="237">
        <f t="shared" si="87"/>
        <v>0</v>
      </c>
      <c r="Z78" s="237">
        <f t="shared" si="87"/>
        <v>0</v>
      </c>
      <c r="AA78" s="237">
        <f t="shared" si="87"/>
        <v>0</v>
      </c>
      <c r="AB78" s="237">
        <f t="shared" si="87"/>
        <v>0</v>
      </c>
      <c r="AC78" s="237">
        <f t="shared" si="87"/>
        <v>0</v>
      </c>
    </row>
    <row r="79" spans="2:29" ht="15" thickBot="1" x14ac:dyDescent="0.35">
      <c r="B79" s="238" t="s">
        <v>104</v>
      </c>
      <c r="C79" s="209" t="s">
        <v>86</v>
      </c>
      <c r="D79" s="205" t="s">
        <v>51</v>
      </c>
      <c r="E79" s="204">
        <f>E78*('Scenario Inputs'!$G$3/'Scenario Inputs'!J3)</f>
        <v>0</v>
      </c>
      <c r="F79" s="204">
        <f>F78*('Scenario Inputs'!$G$3/'Scenario Inputs'!K3)</f>
        <v>0</v>
      </c>
      <c r="G79" s="204">
        <f>G78*('Scenario Inputs'!$G$3/'Scenario Inputs'!L3)</f>
        <v>0</v>
      </c>
      <c r="H79" s="204">
        <f>H78*('Scenario Inputs'!$G$3/'Scenario Inputs'!M3)</f>
        <v>0</v>
      </c>
      <c r="I79" s="204">
        <f>I78*('Scenario Inputs'!$G$3/'Scenario Inputs'!N3)</f>
        <v>0</v>
      </c>
      <c r="J79" s="204">
        <f>J78*('Scenario Inputs'!$G$3/'Scenario Inputs'!O3)</f>
        <v>0</v>
      </c>
      <c r="K79" s="204">
        <f>K78*('Scenario Inputs'!$G$3/'Scenario Inputs'!P3)</f>
        <v>0</v>
      </c>
      <c r="L79" s="204">
        <f>L78*('Scenario Inputs'!$G$3/'Scenario Inputs'!Q3)</f>
        <v>0</v>
      </c>
      <c r="M79" s="204">
        <f>M78*('Scenario Inputs'!$G$3/'Scenario Inputs'!R3)</f>
        <v>0</v>
      </c>
      <c r="N79" s="204">
        <f>N78*('Scenario Inputs'!$G$3/'Scenario Inputs'!S3)</f>
        <v>0</v>
      </c>
      <c r="O79" s="204">
        <f>O78*('Scenario Inputs'!$G$3/'Scenario Inputs'!T3)</f>
        <v>0</v>
      </c>
      <c r="P79" s="204">
        <f>P78*('Scenario Inputs'!$G$3/'Scenario Inputs'!U3)</f>
        <v>0</v>
      </c>
      <c r="Q79" s="204">
        <f>Q78*('Scenario Inputs'!$G$3/'Scenario Inputs'!V3)</f>
        <v>0</v>
      </c>
      <c r="R79" s="204">
        <f>R78*('Scenario Inputs'!$G$3/'Scenario Inputs'!W3)</f>
        <v>0</v>
      </c>
      <c r="S79" s="204">
        <f>S78*('Scenario Inputs'!$G$3/'Scenario Inputs'!X3)</f>
        <v>0</v>
      </c>
      <c r="T79" s="204">
        <f>T78*('Scenario Inputs'!$G$3/'Scenario Inputs'!Y3)</f>
        <v>0</v>
      </c>
      <c r="U79" s="204">
        <f>U78*('Scenario Inputs'!$G$3/'Scenario Inputs'!Z3)</f>
        <v>0</v>
      </c>
      <c r="V79" s="204">
        <f>V78*('Scenario Inputs'!$G$3/'Scenario Inputs'!AA3)</f>
        <v>0</v>
      </c>
      <c r="W79" s="204">
        <f>W78*('Scenario Inputs'!$G$3/'Scenario Inputs'!AB3)</f>
        <v>0</v>
      </c>
      <c r="X79" s="204">
        <f>X78*('Scenario Inputs'!$G$3/'Scenario Inputs'!AC3)</f>
        <v>0</v>
      </c>
      <c r="Y79" s="204">
        <f>Y78*('Scenario Inputs'!$G$3/'Scenario Inputs'!AD3)</f>
        <v>0</v>
      </c>
      <c r="Z79" s="204">
        <f>Z78*('Scenario Inputs'!$G$3/'Scenario Inputs'!AE3)</f>
        <v>0</v>
      </c>
      <c r="AA79" s="204">
        <f>AA78*('Scenario Inputs'!$G$3/'Scenario Inputs'!AF3)</f>
        <v>0</v>
      </c>
      <c r="AB79" s="204">
        <f>AB78*('Scenario Inputs'!$G$3/'Scenario Inputs'!AG3)</f>
        <v>0</v>
      </c>
      <c r="AC79" s="204">
        <f>AC78*('Scenario Inputs'!$G$3/'Scenario Inputs'!AH3)</f>
        <v>0</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E79*E83</f>
        <v>0</v>
      </c>
      <c r="F84" s="38">
        <f t="shared" ref="F84:AC84" si="88">F79*F83</f>
        <v>0</v>
      </c>
      <c r="G84" s="38">
        <f t="shared" si="88"/>
        <v>0</v>
      </c>
      <c r="H84" s="38">
        <f t="shared" si="88"/>
        <v>0</v>
      </c>
      <c r="I84" s="38">
        <f t="shared" si="88"/>
        <v>0</v>
      </c>
      <c r="J84" s="38">
        <f t="shared" si="88"/>
        <v>0</v>
      </c>
      <c r="K84" s="38">
        <f t="shared" si="88"/>
        <v>0</v>
      </c>
      <c r="L84" s="38">
        <f t="shared" si="88"/>
        <v>0</v>
      </c>
      <c r="M84" s="38">
        <f t="shared" si="88"/>
        <v>0</v>
      </c>
      <c r="N84" s="38">
        <f t="shared" si="88"/>
        <v>0</v>
      </c>
      <c r="O84" s="38">
        <f t="shared" si="88"/>
        <v>0</v>
      </c>
      <c r="P84" s="38">
        <f t="shared" si="88"/>
        <v>0</v>
      </c>
      <c r="Q84" s="38">
        <f t="shared" si="88"/>
        <v>0</v>
      </c>
      <c r="R84" s="38">
        <f t="shared" si="88"/>
        <v>0</v>
      </c>
      <c r="S84" s="38">
        <f t="shared" si="88"/>
        <v>0</v>
      </c>
      <c r="T84" s="38">
        <f t="shared" si="88"/>
        <v>0</v>
      </c>
      <c r="U84" s="38">
        <f t="shared" si="88"/>
        <v>0</v>
      </c>
      <c r="V84" s="38">
        <f t="shared" si="88"/>
        <v>0</v>
      </c>
      <c r="W84" s="38">
        <f t="shared" si="88"/>
        <v>0</v>
      </c>
      <c r="X84" s="38">
        <f t="shared" si="88"/>
        <v>0</v>
      </c>
      <c r="Y84" s="38">
        <f t="shared" si="88"/>
        <v>0</v>
      </c>
      <c r="Z84" s="38">
        <f t="shared" si="88"/>
        <v>0</v>
      </c>
      <c r="AA84" s="38">
        <f t="shared" si="88"/>
        <v>0</v>
      </c>
      <c r="AB84" s="38">
        <f t="shared" si="88"/>
        <v>0</v>
      </c>
      <c r="AC84" s="38">
        <f t="shared" si="88"/>
        <v>0</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AC86" si="89">(E84*1000000)/(E85*1000)</f>
        <v>0</v>
      </c>
      <c r="F86" s="156">
        <f t="shared" si="89"/>
        <v>0</v>
      </c>
      <c r="G86" s="156">
        <f t="shared" si="89"/>
        <v>0</v>
      </c>
      <c r="H86" s="156">
        <f t="shared" si="89"/>
        <v>0</v>
      </c>
      <c r="I86" s="156">
        <f t="shared" si="89"/>
        <v>0</v>
      </c>
      <c r="J86" s="156">
        <f t="shared" si="89"/>
        <v>0</v>
      </c>
      <c r="K86" s="156">
        <f t="shared" si="89"/>
        <v>0</v>
      </c>
      <c r="L86" s="156">
        <f t="shared" si="89"/>
        <v>0</v>
      </c>
      <c r="M86" s="156">
        <f t="shared" si="89"/>
        <v>0</v>
      </c>
      <c r="N86" s="156">
        <f t="shared" si="89"/>
        <v>0</v>
      </c>
      <c r="O86" s="156">
        <f t="shared" si="89"/>
        <v>0</v>
      </c>
      <c r="P86" s="156">
        <f t="shared" si="89"/>
        <v>0</v>
      </c>
      <c r="Q86" s="156">
        <f t="shared" si="89"/>
        <v>0</v>
      </c>
      <c r="R86" s="156">
        <f t="shared" si="89"/>
        <v>0</v>
      </c>
      <c r="S86" s="156">
        <f t="shared" si="89"/>
        <v>0</v>
      </c>
      <c r="T86" s="156">
        <f t="shared" si="89"/>
        <v>0</v>
      </c>
      <c r="U86" s="156">
        <f t="shared" si="89"/>
        <v>0</v>
      </c>
      <c r="V86" s="156">
        <f t="shared" si="89"/>
        <v>0</v>
      </c>
      <c r="W86" s="156">
        <f t="shared" si="89"/>
        <v>0</v>
      </c>
      <c r="X86" s="156">
        <f t="shared" si="89"/>
        <v>0</v>
      </c>
      <c r="Y86" s="156">
        <f t="shared" si="89"/>
        <v>0</v>
      </c>
      <c r="Z86" s="156">
        <f t="shared" si="89"/>
        <v>0</v>
      </c>
      <c r="AA86" s="156">
        <f t="shared" si="89"/>
        <v>0</v>
      </c>
      <c r="AB86" s="156">
        <f t="shared" si="89"/>
        <v>0</v>
      </c>
      <c r="AC86" s="156">
        <f t="shared" si="89"/>
        <v>0</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Inputs'!J113*('Scenario Inputs'!J3/'Scenario Inputs'!$G$3)</f>
        <v>0</v>
      </c>
      <c r="F90" s="14">
        <f>'Scenario Inputs'!K113*('Scenario Inputs'!K3/'Scenario Inputs'!$G$3)</f>
        <v>0</v>
      </c>
      <c r="G90" s="14">
        <f>'Scenario Inputs'!L113*('Scenario Inputs'!L3/'Scenario Inputs'!$G$3)</f>
        <v>0</v>
      </c>
      <c r="H90" s="14">
        <f>'Scenario Inputs'!M113*('Scenario Inputs'!M3/'Scenario Inputs'!$G$3)</f>
        <v>0</v>
      </c>
      <c r="I90" s="14">
        <f>'Scenario Inputs'!N113*('Scenario Inputs'!N3/'Scenario Inputs'!$G$3)</f>
        <v>0</v>
      </c>
      <c r="J90" s="14">
        <f>'Scenario Inputs'!O113*('Scenario Inputs'!O3/'Scenario Inputs'!$G$3)</f>
        <v>0</v>
      </c>
      <c r="K90" s="14">
        <f>'Scenario Inputs'!P113*('Scenario Inputs'!P3/'Scenario Inputs'!$G$3)</f>
        <v>0</v>
      </c>
      <c r="L90" s="14">
        <f>'Scenario Inputs'!Q113*('Scenario Inputs'!Q3/'Scenario Inputs'!$G$3)</f>
        <v>0</v>
      </c>
      <c r="M90" s="14">
        <f>'Scenario Inputs'!R113*('Scenario Inputs'!R3/'Scenario Inputs'!$G$3)</f>
        <v>0</v>
      </c>
      <c r="N90" s="14">
        <f>'Scenario Inputs'!S113*('Scenario Inputs'!S3/'Scenario Inputs'!$G$3)</f>
        <v>0</v>
      </c>
      <c r="O90" s="14">
        <f>'Scenario Inputs'!T113*('Scenario Inputs'!T3/'Scenario Inputs'!$G$3)</f>
        <v>0</v>
      </c>
      <c r="P90" s="14">
        <f>'Scenario Inputs'!U113*('Scenario Inputs'!U3/'Scenario Inputs'!$G$3)</f>
        <v>0</v>
      </c>
      <c r="Q90" s="14">
        <f>'Scenario Inputs'!V113*('Scenario Inputs'!V3/'Scenario Inputs'!$G$3)</f>
        <v>0</v>
      </c>
      <c r="R90" s="14">
        <f>'Scenario Inputs'!W113*('Scenario Inputs'!W3/'Scenario Inputs'!$G$3)</f>
        <v>0</v>
      </c>
      <c r="S90" s="14">
        <f>'Scenario Inputs'!X113*('Scenario Inputs'!X3/'Scenario Inputs'!$G$3)</f>
        <v>0</v>
      </c>
      <c r="T90" s="14">
        <f>'Scenario Inputs'!Y113*('Scenario Inputs'!Y3/'Scenario Inputs'!$G$3)</f>
        <v>0</v>
      </c>
      <c r="U90" s="14">
        <f>'Scenario Inputs'!Z113*('Scenario Inputs'!Z3/'Scenario Inputs'!$G$3)</f>
        <v>0</v>
      </c>
      <c r="V90" s="14">
        <f>'Scenario Inputs'!AA113*('Scenario Inputs'!AA3/'Scenario Inputs'!$G$3)</f>
        <v>0</v>
      </c>
      <c r="W90" s="14">
        <f>'Scenario Inputs'!AB113*('Scenario Inputs'!AB3/'Scenario Inputs'!$G$3)</f>
        <v>0</v>
      </c>
      <c r="X90" s="14">
        <f>'Scenario Inputs'!AC113*('Scenario Inputs'!AC3/'Scenario Inputs'!$G$3)</f>
        <v>0</v>
      </c>
      <c r="Y90" s="14">
        <f>'Scenario Inputs'!AD113*('Scenario Inputs'!AD3/'Scenario Inputs'!$G$3)</f>
        <v>0</v>
      </c>
      <c r="Z90" s="14">
        <f>'Scenario Inputs'!AE113*('Scenario Inputs'!AE3/'Scenario Inputs'!$G$3)</f>
        <v>0</v>
      </c>
      <c r="AA90" s="14">
        <f>'Scenario Inputs'!AF113*('Scenario Inputs'!AF3/'Scenario Inputs'!$G$3)</f>
        <v>0</v>
      </c>
      <c r="AB90" s="14">
        <f>'Scenario Inputs'!AG113*('Scenario Inputs'!AG3/'Scenario Inputs'!$G$3)</f>
        <v>0</v>
      </c>
      <c r="AC90" s="24">
        <f>'Scenario Inputs'!AH113*('Scenario Inputs'!AH3/'Scenario Inputs'!$G$3)</f>
        <v>0</v>
      </c>
    </row>
    <row r="91" spans="2:29" x14ac:dyDescent="0.3">
      <c r="B91" s="3" t="s">
        <v>88</v>
      </c>
      <c r="C91" s="3" t="s">
        <v>86</v>
      </c>
      <c r="D91" s="3" t="s">
        <v>87</v>
      </c>
      <c r="E91" s="15">
        <f>'Scenario Inputs'!J117*('Scenario Inputs'!J3/'Scenario Inputs'!$G$3)</f>
        <v>0</v>
      </c>
      <c r="F91" s="15">
        <f>'Scenario Inputs'!K117*('Scenario Inputs'!K3/'Scenario Inputs'!$G$3)</f>
        <v>0</v>
      </c>
      <c r="G91" s="15">
        <f>'Scenario Inputs'!L117*('Scenario Inputs'!L3/'Scenario Inputs'!$G$3)</f>
        <v>0</v>
      </c>
      <c r="H91" s="15">
        <f>'Scenario Inputs'!M117*('Scenario Inputs'!M3/'Scenario Inputs'!$G$3)</f>
        <v>0</v>
      </c>
      <c r="I91" s="15">
        <f>'Scenario Inputs'!N117*('Scenario Inputs'!N3/'Scenario Inputs'!$G$3)</f>
        <v>0</v>
      </c>
      <c r="J91" s="15">
        <f>'Scenario Inputs'!O117*('Scenario Inputs'!O3/'Scenario Inputs'!$G$3)</f>
        <v>0</v>
      </c>
      <c r="K91" s="15">
        <f>'Scenario Inputs'!P117*('Scenario Inputs'!P3/'Scenario Inputs'!$G$3)</f>
        <v>0</v>
      </c>
      <c r="L91" s="15">
        <f>'Scenario Inputs'!Q117*('Scenario Inputs'!Q3/'Scenario Inputs'!$G$3)</f>
        <v>0</v>
      </c>
      <c r="M91" s="15">
        <f>'Scenario Inputs'!R117*('Scenario Inputs'!R3/'Scenario Inputs'!$G$3)</f>
        <v>0</v>
      </c>
      <c r="N91" s="15">
        <f>'Scenario Inputs'!S117*('Scenario Inputs'!S3/'Scenario Inputs'!$G$3)</f>
        <v>0</v>
      </c>
      <c r="O91" s="15">
        <f>'Scenario Inputs'!T117*('Scenario Inputs'!T3/'Scenario Inputs'!$G$3)</f>
        <v>0</v>
      </c>
      <c r="P91" s="15">
        <f>'Scenario Inputs'!U117*('Scenario Inputs'!U3/'Scenario Inputs'!$G$3)</f>
        <v>0</v>
      </c>
      <c r="Q91" s="15">
        <f>'Scenario Inputs'!V117*('Scenario Inputs'!V3/'Scenario Inputs'!$G$3)</f>
        <v>0</v>
      </c>
      <c r="R91" s="15">
        <f>'Scenario Inputs'!W117*('Scenario Inputs'!W3/'Scenario Inputs'!$G$3)</f>
        <v>0</v>
      </c>
      <c r="S91" s="15">
        <f>'Scenario Inputs'!X117*('Scenario Inputs'!X3/'Scenario Inputs'!$G$3)</f>
        <v>0</v>
      </c>
      <c r="T91" s="15">
        <f>'Scenario Inputs'!Y117*('Scenario Inputs'!Y3/'Scenario Inputs'!$G$3)</f>
        <v>0</v>
      </c>
      <c r="U91" s="15">
        <f>'Scenario Inputs'!Z117*('Scenario Inputs'!Z3/'Scenario Inputs'!$G$3)</f>
        <v>0</v>
      </c>
      <c r="V91" s="15">
        <f>'Scenario Inputs'!AA117*('Scenario Inputs'!AA3/'Scenario Inputs'!$G$3)</f>
        <v>0</v>
      </c>
      <c r="W91" s="15">
        <f>'Scenario Inputs'!AB117*('Scenario Inputs'!AB3/'Scenario Inputs'!$G$3)</f>
        <v>0</v>
      </c>
      <c r="X91" s="15">
        <f>'Scenario Inputs'!AC117*('Scenario Inputs'!AC3/'Scenario Inputs'!$G$3)</f>
        <v>0</v>
      </c>
      <c r="Y91" s="15">
        <f>'Scenario Inputs'!AD117*('Scenario Inputs'!AD3/'Scenario Inputs'!$G$3)</f>
        <v>0</v>
      </c>
      <c r="Z91" s="15">
        <f>'Scenario Inputs'!AE117*('Scenario Inputs'!AE3/'Scenario Inputs'!$G$3)</f>
        <v>0</v>
      </c>
      <c r="AA91" s="15">
        <f>'Scenario Inputs'!AF117*('Scenario Inputs'!AF3/'Scenario Inputs'!$G$3)</f>
        <v>0</v>
      </c>
      <c r="AB91" s="15">
        <f>'Scenario Inputs'!AG117*('Scenario Inputs'!AG3/'Scenario Inputs'!$G$3)</f>
        <v>0</v>
      </c>
      <c r="AC91" s="159">
        <f>'Scenario Inputs'!AH117*('Scenario Inputs'!AH3/'Scenario Inputs'!$G$3)</f>
        <v>0</v>
      </c>
    </row>
    <row r="92" spans="2:29" x14ac:dyDescent="0.3">
      <c r="B92" s="17" t="s">
        <v>89</v>
      </c>
      <c r="C92" s="17" t="s">
        <v>86</v>
      </c>
      <c r="D92" s="17" t="s">
        <v>87</v>
      </c>
      <c r="E92" s="16">
        <f t="shared" ref="E92:AC92" si="90">E91+E90</f>
        <v>0</v>
      </c>
      <c r="F92" s="16">
        <f t="shared" si="90"/>
        <v>0</v>
      </c>
      <c r="G92" s="16">
        <f t="shared" si="90"/>
        <v>0</v>
      </c>
      <c r="H92" s="16">
        <f t="shared" si="90"/>
        <v>0</v>
      </c>
      <c r="I92" s="16">
        <f t="shared" si="90"/>
        <v>0</v>
      </c>
      <c r="J92" s="16">
        <f t="shared" si="90"/>
        <v>0</v>
      </c>
      <c r="K92" s="16">
        <f t="shared" si="90"/>
        <v>0</v>
      </c>
      <c r="L92" s="16">
        <f t="shared" si="90"/>
        <v>0</v>
      </c>
      <c r="M92" s="16">
        <f t="shared" si="90"/>
        <v>0</v>
      </c>
      <c r="N92" s="16">
        <f t="shared" si="90"/>
        <v>0</v>
      </c>
      <c r="O92" s="16">
        <f t="shared" si="90"/>
        <v>0</v>
      </c>
      <c r="P92" s="16">
        <f t="shared" si="90"/>
        <v>0</v>
      </c>
      <c r="Q92" s="16">
        <f t="shared" si="90"/>
        <v>0</v>
      </c>
      <c r="R92" s="16">
        <f t="shared" si="90"/>
        <v>0</v>
      </c>
      <c r="S92" s="16">
        <f t="shared" si="90"/>
        <v>0</v>
      </c>
      <c r="T92" s="16">
        <f t="shared" si="90"/>
        <v>0</v>
      </c>
      <c r="U92" s="16">
        <f t="shared" si="90"/>
        <v>0</v>
      </c>
      <c r="V92" s="16">
        <f t="shared" si="90"/>
        <v>0</v>
      </c>
      <c r="W92" s="16">
        <f t="shared" si="90"/>
        <v>0</v>
      </c>
      <c r="X92" s="16">
        <f t="shared" si="90"/>
        <v>0</v>
      </c>
      <c r="Y92" s="16">
        <f t="shared" si="90"/>
        <v>0</v>
      </c>
      <c r="Z92" s="16">
        <f t="shared" si="90"/>
        <v>0</v>
      </c>
      <c r="AA92" s="16">
        <f t="shared" si="90"/>
        <v>0</v>
      </c>
      <c r="AB92" s="16">
        <f t="shared" si="90"/>
        <v>0</v>
      </c>
      <c r="AC92" s="69">
        <f t="shared" si="90"/>
        <v>0</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0</v>
      </c>
      <c r="F94" s="41">
        <f t="shared" ref="F94:AC94" si="91">F90</f>
        <v>0</v>
      </c>
      <c r="G94" s="41">
        <f t="shared" si="91"/>
        <v>0</v>
      </c>
      <c r="H94" s="41">
        <f t="shared" si="91"/>
        <v>0</v>
      </c>
      <c r="I94" s="41">
        <f t="shared" si="91"/>
        <v>0</v>
      </c>
      <c r="J94" s="41">
        <f t="shared" si="91"/>
        <v>0</v>
      </c>
      <c r="K94" s="41">
        <f t="shared" si="91"/>
        <v>0</v>
      </c>
      <c r="L94" s="41">
        <f t="shared" si="91"/>
        <v>0</v>
      </c>
      <c r="M94" s="41">
        <f t="shared" si="91"/>
        <v>0</v>
      </c>
      <c r="N94" s="41">
        <f t="shared" si="91"/>
        <v>0</v>
      </c>
      <c r="O94" s="41">
        <f t="shared" si="91"/>
        <v>0</v>
      </c>
      <c r="P94" s="41">
        <f t="shared" si="91"/>
        <v>0</v>
      </c>
      <c r="Q94" s="41">
        <f t="shared" si="91"/>
        <v>0</v>
      </c>
      <c r="R94" s="41">
        <f t="shared" si="91"/>
        <v>0</v>
      </c>
      <c r="S94" s="41">
        <f t="shared" si="91"/>
        <v>0</v>
      </c>
      <c r="T94" s="41">
        <f t="shared" si="91"/>
        <v>0</v>
      </c>
      <c r="U94" s="41">
        <f t="shared" si="91"/>
        <v>0</v>
      </c>
      <c r="V94" s="41">
        <f t="shared" si="91"/>
        <v>0</v>
      </c>
      <c r="W94" s="41">
        <f t="shared" si="91"/>
        <v>0</v>
      </c>
      <c r="X94" s="41">
        <f t="shared" si="91"/>
        <v>0</v>
      </c>
      <c r="Y94" s="41">
        <f t="shared" si="91"/>
        <v>0</v>
      </c>
      <c r="Z94" s="41">
        <f t="shared" si="91"/>
        <v>0</v>
      </c>
      <c r="AA94" s="41">
        <f t="shared" si="91"/>
        <v>0</v>
      </c>
      <c r="AB94" s="41">
        <f t="shared" si="91"/>
        <v>0</v>
      </c>
      <c r="AC94" s="41">
        <f t="shared" si="91"/>
        <v>0</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0</v>
      </c>
      <c r="G98" s="74">
        <f t="shared" ref="G98:AC98" si="92">F107</f>
        <v>0</v>
      </c>
      <c r="H98" s="74">
        <f t="shared" si="92"/>
        <v>0</v>
      </c>
      <c r="I98" s="74">
        <f t="shared" si="92"/>
        <v>0</v>
      </c>
      <c r="J98" s="74">
        <f t="shared" si="92"/>
        <v>0</v>
      </c>
      <c r="K98" s="74">
        <f t="shared" si="92"/>
        <v>0</v>
      </c>
      <c r="L98" s="74">
        <f t="shared" si="92"/>
        <v>0</v>
      </c>
      <c r="M98" s="74">
        <f t="shared" si="92"/>
        <v>0</v>
      </c>
      <c r="N98" s="74">
        <f t="shared" si="92"/>
        <v>0</v>
      </c>
      <c r="O98" s="74">
        <f t="shared" si="92"/>
        <v>0</v>
      </c>
      <c r="P98" s="74">
        <f t="shared" si="92"/>
        <v>0</v>
      </c>
      <c r="Q98" s="74">
        <f t="shared" si="92"/>
        <v>0</v>
      </c>
      <c r="R98" s="74">
        <f t="shared" si="92"/>
        <v>0</v>
      </c>
      <c r="S98" s="74">
        <f t="shared" si="92"/>
        <v>0</v>
      </c>
      <c r="T98" s="74">
        <f t="shared" si="92"/>
        <v>0</v>
      </c>
      <c r="U98" s="74">
        <f t="shared" si="92"/>
        <v>0</v>
      </c>
      <c r="V98" s="74">
        <f t="shared" si="92"/>
        <v>0</v>
      </c>
      <c r="W98" s="74">
        <f t="shared" si="92"/>
        <v>0</v>
      </c>
      <c r="X98" s="74">
        <f t="shared" si="92"/>
        <v>0</v>
      </c>
      <c r="Y98" s="74">
        <f t="shared" si="92"/>
        <v>0</v>
      </c>
      <c r="Z98" s="74">
        <f t="shared" si="92"/>
        <v>0</v>
      </c>
      <c r="AA98" s="74">
        <f t="shared" si="92"/>
        <v>0</v>
      </c>
      <c r="AB98" s="74">
        <f t="shared" si="92"/>
        <v>0</v>
      </c>
      <c r="AC98" s="74">
        <f t="shared" si="92"/>
        <v>0</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0</v>
      </c>
      <c r="G100" s="43">
        <f t="shared" ref="G100:AC100" si="93">G99*G98</f>
        <v>0</v>
      </c>
      <c r="H100" s="25">
        <f t="shared" si="93"/>
        <v>0</v>
      </c>
      <c r="I100" s="25">
        <f t="shared" si="93"/>
        <v>0</v>
      </c>
      <c r="J100" s="25">
        <f t="shared" si="93"/>
        <v>0</v>
      </c>
      <c r="K100" s="25">
        <f t="shared" si="93"/>
        <v>0</v>
      </c>
      <c r="L100" s="25">
        <f t="shared" si="93"/>
        <v>0</v>
      </c>
      <c r="M100" s="25">
        <f t="shared" si="93"/>
        <v>0</v>
      </c>
      <c r="N100" s="25">
        <f t="shared" si="93"/>
        <v>0</v>
      </c>
      <c r="O100" s="25">
        <f t="shared" si="93"/>
        <v>0</v>
      </c>
      <c r="P100" s="25">
        <f t="shared" si="93"/>
        <v>0</v>
      </c>
      <c r="Q100" s="25">
        <f t="shared" si="93"/>
        <v>0</v>
      </c>
      <c r="R100" s="25">
        <f t="shared" si="93"/>
        <v>0</v>
      </c>
      <c r="S100" s="25">
        <f t="shared" si="93"/>
        <v>0</v>
      </c>
      <c r="T100" s="25">
        <f t="shared" si="93"/>
        <v>0</v>
      </c>
      <c r="U100" s="25">
        <f t="shared" si="93"/>
        <v>0</v>
      </c>
      <c r="V100" s="25">
        <f t="shared" si="93"/>
        <v>0</v>
      </c>
      <c r="W100" s="25">
        <f t="shared" si="93"/>
        <v>0</v>
      </c>
      <c r="X100" s="25">
        <f t="shared" si="93"/>
        <v>0</v>
      </c>
      <c r="Y100" s="25">
        <f t="shared" si="93"/>
        <v>0</v>
      </c>
      <c r="Z100" s="25">
        <f t="shared" si="93"/>
        <v>0</v>
      </c>
      <c r="AA100" s="25">
        <f t="shared" si="93"/>
        <v>0</v>
      </c>
      <c r="AB100" s="25">
        <f t="shared" si="93"/>
        <v>0</v>
      </c>
      <c r="AC100" s="25">
        <f t="shared" si="93"/>
        <v>0</v>
      </c>
    </row>
    <row r="101" spans="2:29" x14ac:dyDescent="0.3">
      <c r="B101" s="19" t="s">
        <v>96</v>
      </c>
      <c r="C101" s="3" t="s">
        <v>86</v>
      </c>
      <c r="D101" s="3" t="s">
        <v>87</v>
      </c>
      <c r="E101" s="25">
        <f t="shared" ref="E101" si="94">E94</f>
        <v>0</v>
      </c>
      <c r="F101" s="25">
        <f t="shared" ref="F101:AC101" si="95">F94</f>
        <v>0</v>
      </c>
      <c r="G101" s="25">
        <f t="shared" si="95"/>
        <v>0</v>
      </c>
      <c r="H101" s="25">
        <f t="shared" si="95"/>
        <v>0</v>
      </c>
      <c r="I101" s="25">
        <f t="shared" si="95"/>
        <v>0</v>
      </c>
      <c r="J101" s="25">
        <f t="shared" si="95"/>
        <v>0</v>
      </c>
      <c r="K101" s="25">
        <f t="shared" si="95"/>
        <v>0</v>
      </c>
      <c r="L101" s="25">
        <f t="shared" si="95"/>
        <v>0</v>
      </c>
      <c r="M101" s="25">
        <f t="shared" si="95"/>
        <v>0</v>
      </c>
      <c r="N101" s="25">
        <f t="shared" si="95"/>
        <v>0</v>
      </c>
      <c r="O101" s="25">
        <f t="shared" si="95"/>
        <v>0</v>
      </c>
      <c r="P101" s="25">
        <f t="shared" si="95"/>
        <v>0</v>
      </c>
      <c r="Q101" s="25">
        <f t="shared" si="95"/>
        <v>0</v>
      </c>
      <c r="R101" s="25">
        <f t="shared" si="95"/>
        <v>0</v>
      </c>
      <c r="S101" s="25">
        <f t="shared" si="95"/>
        <v>0</v>
      </c>
      <c r="T101" s="25">
        <f t="shared" si="95"/>
        <v>0</v>
      </c>
      <c r="U101" s="25">
        <f t="shared" si="95"/>
        <v>0</v>
      </c>
      <c r="V101" s="25">
        <f t="shared" si="95"/>
        <v>0</v>
      </c>
      <c r="W101" s="25">
        <f t="shared" si="95"/>
        <v>0</v>
      </c>
      <c r="X101" s="25">
        <f t="shared" si="95"/>
        <v>0</v>
      </c>
      <c r="Y101" s="25">
        <f t="shared" si="95"/>
        <v>0</v>
      </c>
      <c r="Z101" s="25">
        <f t="shared" si="95"/>
        <v>0</v>
      </c>
      <c r="AA101" s="25">
        <f t="shared" si="95"/>
        <v>0</v>
      </c>
      <c r="AB101" s="25">
        <f t="shared" si="95"/>
        <v>0</v>
      </c>
      <c r="AC101" s="25">
        <f t="shared" si="95"/>
        <v>0</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Inputs'!J122</f>
        <v>3.678E-2</v>
      </c>
      <c r="F103" s="26">
        <f>'Scenario Inputs'!K122</f>
        <v>3.678E-2</v>
      </c>
      <c r="G103" s="26">
        <f>'Scenario Inputs'!L122</f>
        <v>3.678E-2</v>
      </c>
      <c r="H103" s="26">
        <f>'Scenario Inputs'!M122</f>
        <v>3.678E-2</v>
      </c>
      <c r="I103" s="26">
        <f>'Scenario Inputs'!N122</f>
        <v>3.678E-2</v>
      </c>
      <c r="J103" s="26">
        <f>'Scenario Inputs'!O122</f>
        <v>3.678E-2</v>
      </c>
      <c r="K103" s="26">
        <f>'Scenario Inputs'!P122</f>
        <v>3.678E-2</v>
      </c>
      <c r="L103" s="26">
        <f>'Scenario Inputs'!Q122</f>
        <v>3.678E-2</v>
      </c>
      <c r="M103" s="26">
        <f>'Scenario Inputs'!R122</f>
        <v>3.678E-2</v>
      </c>
      <c r="N103" s="26">
        <f>'Scenario Inputs'!S122</f>
        <v>3.678E-2</v>
      </c>
      <c r="O103" s="26">
        <f>'Scenario Inputs'!T122</f>
        <v>3.678E-2</v>
      </c>
      <c r="P103" s="26">
        <f>'Scenario Inputs'!U122</f>
        <v>3.678E-2</v>
      </c>
      <c r="Q103" s="26">
        <f>'Scenario Inputs'!V122</f>
        <v>3.678E-2</v>
      </c>
      <c r="R103" s="26">
        <f>'Scenario Inputs'!W122</f>
        <v>3.678E-2</v>
      </c>
      <c r="S103" s="26">
        <f>'Scenario Inputs'!X122</f>
        <v>3.678E-2</v>
      </c>
      <c r="T103" s="26">
        <f>'Scenario Inputs'!Y122</f>
        <v>3.678E-2</v>
      </c>
      <c r="U103" s="26">
        <f>'Scenario Inputs'!Z122</f>
        <v>3.678E-2</v>
      </c>
      <c r="V103" s="26">
        <f>'Scenario Inputs'!AA122</f>
        <v>3.678E-2</v>
      </c>
      <c r="W103" s="26">
        <f>'Scenario Inputs'!AB122</f>
        <v>3.678E-2</v>
      </c>
      <c r="X103" s="26">
        <f>'Scenario Inputs'!AC122</f>
        <v>3.678E-2</v>
      </c>
      <c r="Y103" s="26">
        <f>'Scenario Inputs'!AD122</f>
        <v>3.678E-2</v>
      </c>
      <c r="Z103" s="26">
        <f>'Scenario Inputs'!AE122</f>
        <v>3.678E-2</v>
      </c>
      <c r="AA103" s="26">
        <f>'Scenario Inputs'!AF122</f>
        <v>3.678E-2</v>
      </c>
      <c r="AB103" s="26">
        <f>'Scenario Inputs'!AG122</f>
        <v>3.678E-2</v>
      </c>
      <c r="AC103" s="26">
        <f>'Scenario Inputs'!AH122</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96">(E98+E100)*E103</f>
        <v>0</v>
      </c>
      <c r="F105" s="43">
        <f t="shared" ref="F105:AC105" si="97">(F98+F100)*F103</f>
        <v>0</v>
      </c>
      <c r="G105" s="43">
        <f t="shared" si="97"/>
        <v>0</v>
      </c>
      <c r="H105" s="43">
        <f t="shared" si="97"/>
        <v>0</v>
      </c>
      <c r="I105" s="43">
        <f t="shared" si="97"/>
        <v>0</v>
      </c>
      <c r="J105" s="43">
        <f t="shared" si="97"/>
        <v>0</v>
      </c>
      <c r="K105" s="43">
        <f t="shared" si="97"/>
        <v>0</v>
      </c>
      <c r="L105" s="43">
        <f t="shared" si="97"/>
        <v>0</v>
      </c>
      <c r="M105" s="43">
        <f t="shared" si="97"/>
        <v>0</v>
      </c>
      <c r="N105" s="43">
        <f t="shared" si="97"/>
        <v>0</v>
      </c>
      <c r="O105" s="43">
        <f t="shared" si="97"/>
        <v>0</v>
      </c>
      <c r="P105" s="43">
        <f t="shared" si="97"/>
        <v>0</v>
      </c>
      <c r="Q105" s="43">
        <f t="shared" si="97"/>
        <v>0</v>
      </c>
      <c r="R105" s="43">
        <f t="shared" si="97"/>
        <v>0</v>
      </c>
      <c r="S105" s="43">
        <f t="shared" si="97"/>
        <v>0</v>
      </c>
      <c r="T105" s="43">
        <f t="shared" si="97"/>
        <v>0</v>
      </c>
      <c r="U105" s="43">
        <f t="shared" si="97"/>
        <v>0</v>
      </c>
      <c r="V105" s="43">
        <f t="shared" si="97"/>
        <v>0</v>
      </c>
      <c r="W105" s="43">
        <f t="shared" si="97"/>
        <v>0</v>
      </c>
      <c r="X105" s="43">
        <f t="shared" si="97"/>
        <v>0</v>
      </c>
      <c r="Y105" s="43">
        <f t="shared" si="97"/>
        <v>0</v>
      </c>
      <c r="Z105" s="43">
        <f t="shared" si="97"/>
        <v>0</v>
      </c>
      <c r="AA105" s="43">
        <f t="shared" si="97"/>
        <v>0</v>
      </c>
      <c r="AB105" s="43">
        <f t="shared" si="97"/>
        <v>0</v>
      </c>
      <c r="AC105" s="43">
        <f t="shared" si="97"/>
        <v>0</v>
      </c>
    </row>
    <row r="106" spans="2:29" x14ac:dyDescent="0.3">
      <c r="B106" s="18" t="s">
        <v>234</v>
      </c>
      <c r="C106" s="3" t="s">
        <v>86</v>
      </c>
      <c r="D106" s="3" t="s">
        <v>87</v>
      </c>
      <c r="E106" s="43">
        <f t="shared" ref="E106" si="98">E101*E102*E103</f>
        <v>0</v>
      </c>
      <c r="F106" s="43">
        <f t="shared" ref="F106:AC106" si="99">F101*F102*F103</f>
        <v>0</v>
      </c>
      <c r="G106" s="43">
        <f t="shared" si="99"/>
        <v>0</v>
      </c>
      <c r="H106" s="43">
        <f t="shared" si="99"/>
        <v>0</v>
      </c>
      <c r="I106" s="43">
        <f t="shared" si="99"/>
        <v>0</v>
      </c>
      <c r="J106" s="43">
        <f t="shared" si="99"/>
        <v>0</v>
      </c>
      <c r="K106" s="43">
        <f t="shared" si="99"/>
        <v>0</v>
      </c>
      <c r="L106" s="43">
        <f t="shared" si="99"/>
        <v>0</v>
      </c>
      <c r="M106" s="43">
        <f t="shared" si="99"/>
        <v>0</v>
      </c>
      <c r="N106" s="43">
        <f t="shared" si="99"/>
        <v>0</v>
      </c>
      <c r="O106" s="43">
        <f t="shared" si="99"/>
        <v>0</v>
      </c>
      <c r="P106" s="43">
        <f t="shared" si="99"/>
        <v>0</v>
      </c>
      <c r="Q106" s="43">
        <f t="shared" si="99"/>
        <v>0</v>
      </c>
      <c r="R106" s="43">
        <f t="shared" si="99"/>
        <v>0</v>
      </c>
      <c r="S106" s="43">
        <f t="shared" si="99"/>
        <v>0</v>
      </c>
      <c r="T106" s="43">
        <f t="shared" si="99"/>
        <v>0</v>
      </c>
      <c r="U106" s="43">
        <f t="shared" si="99"/>
        <v>0</v>
      </c>
      <c r="V106" s="43">
        <f t="shared" si="99"/>
        <v>0</v>
      </c>
      <c r="W106" s="43">
        <f t="shared" si="99"/>
        <v>0</v>
      </c>
      <c r="X106" s="43">
        <f t="shared" si="99"/>
        <v>0</v>
      </c>
      <c r="Y106" s="43">
        <f t="shared" si="99"/>
        <v>0</v>
      </c>
      <c r="Z106" s="43">
        <f t="shared" si="99"/>
        <v>0</v>
      </c>
      <c r="AA106" s="43">
        <f t="shared" si="99"/>
        <v>0</v>
      </c>
      <c r="AB106" s="43">
        <f t="shared" si="99"/>
        <v>0</v>
      </c>
      <c r="AC106" s="43">
        <f t="shared" si="99"/>
        <v>0</v>
      </c>
    </row>
    <row r="107" spans="2:29" x14ac:dyDescent="0.3">
      <c r="B107" s="22" t="s">
        <v>244</v>
      </c>
      <c r="C107" s="23" t="s">
        <v>86</v>
      </c>
      <c r="D107" s="23" t="s">
        <v>87</v>
      </c>
      <c r="E107" s="76">
        <f>E98+E100+E101-E105-E106</f>
        <v>0</v>
      </c>
      <c r="F107" s="76">
        <f>F98+F100+F101-F105-F106</f>
        <v>0</v>
      </c>
      <c r="G107" s="76">
        <f t="shared" ref="G107:AC107" si="100">G98+G100+G101-G105-G106</f>
        <v>0</v>
      </c>
      <c r="H107" s="76">
        <f t="shared" si="100"/>
        <v>0</v>
      </c>
      <c r="I107" s="76">
        <f t="shared" si="100"/>
        <v>0</v>
      </c>
      <c r="J107" s="76">
        <f t="shared" si="100"/>
        <v>0</v>
      </c>
      <c r="K107" s="76">
        <f t="shared" si="100"/>
        <v>0</v>
      </c>
      <c r="L107" s="76">
        <f t="shared" si="100"/>
        <v>0</v>
      </c>
      <c r="M107" s="76">
        <f t="shared" si="100"/>
        <v>0</v>
      </c>
      <c r="N107" s="76">
        <f t="shared" si="100"/>
        <v>0</v>
      </c>
      <c r="O107" s="76">
        <f t="shared" si="100"/>
        <v>0</v>
      </c>
      <c r="P107" s="76">
        <f t="shared" si="100"/>
        <v>0</v>
      </c>
      <c r="Q107" s="76">
        <f t="shared" si="100"/>
        <v>0</v>
      </c>
      <c r="R107" s="76">
        <f t="shared" si="100"/>
        <v>0</v>
      </c>
      <c r="S107" s="76">
        <f t="shared" si="100"/>
        <v>0</v>
      </c>
      <c r="T107" s="76">
        <f t="shared" si="100"/>
        <v>0</v>
      </c>
      <c r="U107" s="76">
        <f t="shared" si="100"/>
        <v>0</v>
      </c>
      <c r="V107" s="76">
        <f t="shared" si="100"/>
        <v>0</v>
      </c>
      <c r="W107" s="76">
        <f t="shared" si="100"/>
        <v>0</v>
      </c>
      <c r="X107" s="76">
        <f t="shared" si="100"/>
        <v>0</v>
      </c>
      <c r="Y107" s="76">
        <f t="shared" si="100"/>
        <v>0</v>
      </c>
      <c r="Z107" s="76">
        <f t="shared" si="100"/>
        <v>0</v>
      </c>
      <c r="AA107" s="76">
        <f t="shared" si="100"/>
        <v>0</v>
      </c>
      <c r="AB107" s="76">
        <f t="shared" si="100"/>
        <v>0</v>
      </c>
      <c r="AC107" s="76">
        <f t="shared" si="100"/>
        <v>0</v>
      </c>
    </row>
    <row r="108" spans="2:29" x14ac:dyDescent="0.3">
      <c r="B108" s="27" t="s">
        <v>245</v>
      </c>
      <c r="C108" s="28" t="s">
        <v>86</v>
      </c>
      <c r="D108" s="28" t="s">
        <v>87</v>
      </c>
      <c r="E108" s="170">
        <f t="shared" ref="E108" si="101">AVERAGE(SUM(E98,E100),(E107*(1/(1+E115))))</f>
        <v>0</v>
      </c>
      <c r="F108" s="170">
        <f t="shared" ref="F108" si="102">AVERAGE(SUM(F98,F100),(F107*(1/(1+F115))))</f>
        <v>0</v>
      </c>
      <c r="G108" s="170">
        <f t="shared" ref="G108" si="103">AVERAGE(SUM(G98,G100),(G107*(1/(1+G115))))</f>
        <v>0</v>
      </c>
      <c r="H108" s="170">
        <f t="shared" ref="H108" si="104">AVERAGE(SUM(H98,H100),(H107*(1/(1+H115))))</f>
        <v>0</v>
      </c>
      <c r="I108" s="170">
        <f t="shared" ref="I108" si="105">AVERAGE(SUM(I98,I100),(I107*(1/(1+I115))))</f>
        <v>0</v>
      </c>
      <c r="J108" s="170">
        <f t="shared" ref="J108" si="106">AVERAGE(SUM(J98,J100),(J107*(1/(1+J115))))</f>
        <v>0</v>
      </c>
      <c r="K108" s="170">
        <f t="shared" ref="K108" si="107">AVERAGE(SUM(K98,K100),(K107*(1/(1+K115))))</f>
        <v>0</v>
      </c>
      <c r="L108" s="170">
        <f t="shared" ref="L108" si="108">AVERAGE(SUM(L98,L100),(L107*(1/(1+L115))))</f>
        <v>0</v>
      </c>
      <c r="M108" s="170">
        <f t="shared" ref="M108" si="109">AVERAGE(SUM(M98,M100),(M107*(1/(1+M115))))</f>
        <v>0</v>
      </c>
      <c r="N108" s="170">
        <f t="shared" ref="N108" si="110">AVERAGE(SUM(N98,N100),(N107*(1/(1+N115))))</f>
        <v>0</v>
      </c>
      <c r="O108" s="170">
        <f t="shared" ref="O108" si="111">AVERAGE(SUM(O98,O100),(O107*(1/(1+O115))))</f>
        <v>0</v>
      </c>
      <c r="P108" s="170">
        <f t="shared" ref="P108" si="112">AVERAGE(SUM(P98,P100),(P107*(1/(1+P115))))</f>
        <v>0</v>
      </c>
      <c r="Q108" s="170">
        <f t="shared" ref="Q108" si="113">AVERAGE(SUM(Q98,Q100),(Q107*(1/(1+Q115))))</f>
        <v>0</v>
      </c>
      <c r="R108" s="170">
        <f t="shared" ref="R108" si="114">AVERAGE(SUM(R98,R100),(R107*(1/(1+R115))))</f>
        <v>0</v>
      </c>
      <c r="S108" s="170">
        <f t="shared" ref="S108" si="115">AVERAGE(SUM(S98,S100),(S107*(1/(1+S115))))</f>
        <v>0</v>
      </c>
      <c r="T108" s="170">
        <f t="shared" ref="T108" si="116">AVERAGE(SUM(T98,T100),(T107*(1/(1+T115))))</f>
        <v>0</v>
      </c>
      <c r="U108" s="170">
        <f t="shared" ref="U108" si="117">AVERAGE(SUM(U98,U100),(U107*(1/(1+U115))))</f>
        <v>0</v>
      </c>
      <c r="V108" s="170">
        <f t="shared" ref="V108" si="118">AVERAGE(SUM(V98,V100),(V107*(1/(1+V115))))</f>
        <v>0</v>
      </c>
      <c r="W108" s="170">
        <f t="shared" ref="W108" si="119">AVERAGE(SUM(W98,W100),(W107*(1/(1+W115))))</f>
        <v>0</v>
      </c>
      <c r="X108" s="170">
        <f t="shared" ref="X108" si="120">AVERAGE(SUM(X98,X100),(X107*(1/(1+X115))))</f>
        <v>0</v>
      </c>
      <c r="Y108" s="170">
        <f t="shared" ref="Y108" si="121">AVERAGE(SUM(Y98,Y100),(Y107*(1/(1+Y115))))</f>
        <v>0</v>
      </c>
      <c r="Z108" s="170">
        <f t="shared" ref="Z108" si="122">AVERAGE(SUM(Z98,Z100),(Z107*(1/(1+Z115))))</f>
        <v>0</v>
      </c>
      <c r="AA108" s="170">
        <f t="shared" ref="AA108" si="123">AVERAGE(SUM(AA98,AA100),(AA107*(1/(1+AA115))))</f>
        <v>0</v>
      </c>
      <c r="AB108" s="170">
        <f t="shared" ref="AB108" si="124">AVERAGE(SUM(AB98,AB100),(AB107*(1/(1+AB115))))</f>
        <v>0</v>
      </c>
      <c r="AC108" s="170">
        <f t="shared" ref="AC108" si="125">AVERAGE(SUM(AC98,AC100),(AC107*(1/(1+AC115))))</f>
        <v>0</v>
      </c>
    </row>
    <row r="109" spans="2:29" ht="15" thickBot="1" x14ac:dyDescent="0.35">
      <c r="B109" s="56" t="s">
        <v>232</v>
      </c>
      <c r="C109" s="57" t="s">
        <v>86</v>
      </c>
      <c r="D109" s="57" t="s">
        <v>87</v>
      </c>
      <c r="E109" s="75">
        <f t="shared" ref="E109" si="126">E105+E106</f>
        <v>0</v>
      </c>
      <c r="F109" s="75">
        <f t="shared" ref="F109:AC109" si="127">F105+F106</f>
        <v>0</v>
      </c>
      <c r="G109" s="75">
        <f t="shared" si="127"/>
        <v>0</v>
      </c>
      <c r="H109" s="75">
        <f t="shared" si="127"/>
        <v>0</v>
      </c>
      <c r="I109" s="75">
        <f t="shared" si="127"/>
        <v>0</v>
      </c>
      <c r="J109" s="75">
        <f t="shared" si="127"/>
        <v>0</v>
      </c>
      <c r="K109" s="75">
        <f t="shared" si="127"/>
        <v>0</v>
      </c>
      <c r="L109" s="75">
        <f t="shared" si="127"/>
        <v>0</v>
      </c>
      <c r="M109" s="75">
        <f t="shared" si="127"/>
        <v>0</v>
      </c>
      <c r="N109" s="75">
        <f t="shared" si="127"/>
        <v>0</v>
      </c>
      <c r="O109" s="75">
        <f t="shared" si="127"/>
        <v>0</v>
      </c>
      <c r="P109" s="75">
        <f t="shared" si="127"/>
        <v>0</v>
      </c>
      <c r="Q109" s="75">
        <f t="shared" si="127"/>
        <v>0</v>
      </c>
      <c r="R109" s="75">
        <f t="shared" si="127"/>
        <v>0</v>
      </c>
      <c r="S109" s="75">
        <f t="shared" si="127"/>
        <v>0</v>
      </c>
      <c r="T109" s="75">
        <f t="shared" si="127"/>
        <v>0</v>
      </c>
      <c r="U109" s="75">
        <f t="shared" si="127"/>
        <v>0</v>
      </c>
      <c r="V109" s="75">
        <f t="shared" si="127"/>
        <v>0</v>
      </c>
      <c r="W109" s="75">
        <f t="shared" si="127"/>
        <v>0</v>
      </c>
      <c r="X109" s="75">
        <f t="shared" si="127"/>
        <v>0</v>
      </c>
      <c r="Y109" s="75">
        <f t="shared" si="127"/>
        <v>0</v>
      </c>
      <c r="Z109" s="75">
        <f t="shared" si="127"/>
        <v>0</v>
      </c>
      <c r="AA109" s="75">
        <f t="shared" si="127"/>
        <v>0</v>
      </c>
      <c r="AB109" s="75">
        <f t="shared" si="127"/>
        <v>0</v>
      </c>
      <c r="AC109" s="75">
        <f t="shared" si="127"/>
        <v>0</v>
      </c>
    </row>
    <row r="110" spans="2:29" ht="15" thickTop="1" x14ac:dyDescent="0.3"/>
    <row r="111" spans="2:29" x14ac:dyDescent="0.3">
      <c r="B111" s="32" t="s">
        <v>97</v>
      </c>
    </row>
    <row r="112" spans="2:29" x14ac:dyDescent="0.3">
      <c r="B112" s="206" t="s">
        <v>98</v>
      </c>
      <c r="C112" s="37" t="s">
        <v>86</v>
      </c>
      <c r="D112" s="195" t="s">
        <v>87</v>
      </c>
      <c r="E112" s="171">
        <f>E91</f>
        <v>0</v>
      </c>
      <c r="F112" s="171">
        <f t="shared" ref="F112:AC112" si="128">F91</f>
        <v>0</v>
      </c>
      <c r="G112" s="171">
        <f t="shared" si="128"/>
        <v>0</v>
      </c>
      <c r="H112" s="171">
        <f t="shared" si="128"/>
        <v>0</v>
      </c>
      <c r="I112" s="171">
        <f t="shared" si="128"/>
        <v>0</v>
      </c>
      <c r="J112" s="171">
        <f t="shared" si="128"/>
        <v>0</v>
      </c>
      <c r="K112" s="171">
        <f t="shared" si="128"/>
        <v>0</v>
      </c>
      <c r="L112" s="171">
        <f t="shared" si="128"/>
        <v>0</v>
      </c>
      <c r="M112" s="171">
        <f t="shared" si="128"/>
        <v>0</v>
      </c>
      <c r="N112" s="171">
        <f t="shared" si="128"/>
        <v>0</v>
      </c>
      <c r="O112" s="171">
        <f t="shared" si="128"/>
        <v>0</v>
      </c>
      <c r="P112" s="171">
        <f t="shared" si="128"/>
        <v>0</v>
      </c>
      <c r="Q112" s="171">
        <f t="shared" si="128"/>
        <v>0</v>
      </c>
      <c r="R112" s="171">
        <f t="shared" si="128"/>
        <v>0</v>
      </c>
      <c r="S112" s="171">
        <f t="shared" si="128"/>
        <v>0</v>
      </c>
      <c r="T112" s="171">
        <f t="shared" si="128"/>
        <v>0</v>
      </c>
      <c r="U112" s="171">
        <f t="shared" si="128"/>
        <v>0</v>
      </c>
      <c r="V112" s="171">
        <f t="shared" si="128"/>
        <v>0</v>
      </c>
      <c r="W112" s="171">
        <f t="shared" si="128"/>
        <v>0</v>
      </c>
      <c r="X112" s="171">
        <f t="shared" si="128"/>
        <v>0</v>
      </c>
      <c r="Y112" s="171">
        <f t="shared" si="128"/>
        <v>0</v>
      </c>
      <c r="Z112" s="171">
        <f t="shared" si="128"/>
        <v>0</v>
      </c>
      <c r="AA112" s="171">
        <f t="shared" si="128"/>
        <v>0</v>
      </c>
      <c r="AB112" s="171">
        <f t="shared" si="128"/>
        <v>0</v>
      </c>
      <c r="AC112" s="171">
        <f t="shared" si="128"/>
        <v>0</v>
      </c>
    </row>
    <row r="113" spans="2:29" x14ac:dyDescent="0.3">
      <c r="B113" s="3" t="s">
        <v>230</v>
      </c>
      <c r="C113" s="36" t="s">
        <v>86</v>
      </c>
      <c r="D113" s="36" t="s">
        <v>87</v>
      </c>
      <c r="E113" s="38">
        <f t="shared" ref="E113:AC113" si="129">E109</f>
        <v>0</v>
      </c>
      <c r="F113" s="38">
        <f t="shared" si="129"/>
        <v>0</v>
      </c>
      <c r="G113" s="38">
        <f t="shared" si="129"/>
        <v>0</v>
      </c>
      <c r="H113" s="38">
        <f t="shared" si="129"/>
        <v>0</v>
      </c>
      <c r="I113" s="38">
        <f t="shared" si="129"/>
        <v>0</v>
      </c>
      <c r="J113" s="38">
        <f t="shared" si="129"/>
        <v>0</v>
      </c>
      <c r="K113" s="38">
        <f t="shared" si="129"/>
        <v>0</v>
      </c>
      <c r="L113" s="38">
        <f t="shared" si="129"/>
        <v>0</v>
      </c>
      <c r="M113" s="38">
        <f t="shared" si="129"/>
        <v>0</v>
      </c>
      <c r="N113" s="38">
        <f t="shared" si="129"/>
        <v>0</v>
      </c>
      <c r="O113" s="38">
        <f t="shared" si="129"/>
        <v>0</v>
      </c>
      <c r="P113" s="38">
        <f t="shared" si="129"/>
        <v>0</v>
      </c>
      <c r="Q113" s="38">
        <f t="shared" si="129"/>
        <v>0</v>
      </c>
      <c r="R113" s="38">
        <f t="shared" si="129"/>
        <v>0</v>
      </c>
      <c r="S113" s="38">
        <f t="shared" si="129"/>
        <v>0</v>
      </c>
      <c r="T113" s="38">
        <f t="shared" si="129"/>
        <v>0</v>
      </c>
      <c r="U113" s="38">
        <f t="shared" si="129"/>
        <v>0</v>
      </c>
      <c r="V113" s="38">
        <f t="shared" si="129"/>
        <v>0</v>
      </c>
      <c r="W113" s="38">
        <f t="shared" si="129"/>
        <v>0</v>
      </c>
      <c r="X113" s="38">
        <f t="shared" si="129"/>
        <v>0</v>
      </c>
      <c r="Y113" s="38">
        <f t="shared" si="129"/>
        <v>0</v>
      </c>
      <c r="Z113" s="38">
        <f t="shared" si="129"/>
        <v>0</v>
      </c>
      <c r="AA113" s="38">
        <f t="shared" si="129"/>
        <v>0</v>
      </c>
      <c r="AB113" s="38">
        <f t="shared" si="129"/>
        <v>0</v>
      </c>
      <c r="AC113" s="38">
        <f t="shared" si="129"/>
        <v>0</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AC116" si="130">E115*E108</f>
        <v>0</v>
      </c>
      <c r="F116" s="38">
        <f t="shared" si="130"/>
        <v>0</v>
      </c>
      <c r="G116" s="38">
        <f t="shared" si="130"/>
        <v>0</v>
      </c>
      <c r="H116" s="38">
        <f t="shared" si="130"/>
        <v>0</v>
      </c>
      <c r="I116" s="38">
        <f t="shared" si="130"/>
        <v>0</v>
      </c>
      <c r="J116" s="38">
        <f t="shared" si="130"/>
        <v>0</v>
      </c>
      <c r="K116" s="38">
        <f t="shared" si="130"/>
        <v>0</v>
      </c>
      <c r="L116" s="38">
        <f t="shared" si="130"/>
        <v>0</v>
      </c>
      <c r="M116" s="38">
        <f t="shared" si="130"/>
        <v>0</v>
      </c>
      <c r="N116" s="38">
        <f t="shared" si="130"/>
        <v>0</v>
      </c>
      <c r="O116" s="38">
        <f t="shared" si="130"/>
        <v>0</v>
      </c>
      <c r="P116" s="38">
        <f t="shared" si="130"/>
        <v>0</v>
      </c>
      <c r="Q116" s="38">
        <f t="shared" si="130"/>
        <v>0</v>
      </c>
      <c r="R116" s="38">
        <f t="shared" si="130"/>
        <v>0</v>
      </c>
      <c r="S116" s="38">
        <f t="shared" si="130"/>
        <v>0</v>
      </c>
      <c r="T116" s="38">
        <f t="shared" si="130"/>
        <v>0</v>
      </c>
      <c r="U116" s="38">
        <f t="shared" si="130"/>
        <v>0</v>
      </c>
      <c r="V116" s="38">
        <f t="shared" si="130"/>
        <v>0</v>
      </c>
      <c r="W116" s="38">
        <f t="shared" si="130"/>
        <v>0</v>
      </c>
      <c r="X116" s="38">
        <f t="shared" si="130"/>
        <v>0</v>
      </c>
      <c r="Y116" s="38">
        <f t="shared" si="130"/>
        <v>0</v>
      </c>
      <c r="Z116" s="38">
        <f t="shared" si="130"/>
        <v>0</v>
      </c>
      <c r="AA116" s="38">
        <f t="shared" si="130"/>
        <v>0</v>
      </c>
      <c r="AB116" s="38">
        <f t="shared" si="130"/>
        <v>0</v>
      </c>
      <c r="AC116" s="38">
        <f t="shared" si="130"/>
        <v>0</v>
      </c>
    </row>
    <row r="117" spans="2:29" ht="15" thickBot="1" x14ac:dyDescent="0.35">
      <c r="B117" s="218" t="s">
        <v>100</v>
      </c>
      <c r="C117" s="229" t="s">
        <v>86</v>
      </c>
      <c r="D117" s="230" t="s">
        <v>87</v>
      </c>
      <c r="E117" s="231">
        <f>E112+E113+E116</f>
        <v>0</v>
      </c>
      <c r="F117" s="231">
        <f t="shared" ref="F117:AC117" si="131">F112+F113+F116</f>
        <v>0</v>
      </c>
      <c r="G117" s="231">
        <f t="shared" si="131"/>
        <v>0</v>
      </c>
      <c r="H117" s="231">
        <f t="shared" si="131"/>
        <v>0</v>
      </c>
      <c r="I117" s="231">
        <f t="shared" si="131"/>
        <v>0</v>
      </c>
      <c r="J117" s="231">
        <f t="shared" si="131"/>
        <v>0</v>
      </c>
      <c r="K117" s="231">
        <f t="shared" si="131"/>
        <v>0</v>
      </c>
      <c r="L117" s="231">
        <f t="shared" si="131"/>
        <v>0</v>
      </c>
      <c r="M117" s="231">
        <f t="shared" si="131"/>
        <v>0</v>
      </c>
      <c r="N117" s="231">
        <f t="shared" si="131"/>
        <v>0</v>
      </c>
      <c r="O117" s="231">
        <f t="shared" si="131"/>
        <v>0</v>
      </c>
      <c r="P117" s="231">
        <f t="shared" si="131"/>
        <v>0</v>
      </c>
      <c r="Q117" s="231">
        <f t="shared" si="131"/>
        <v>0</v>
      </c>
      <c r="R117" s="231">
        <f t="shared" si="131"/>
        <v>0</v>
      </c>
      <c r="S117" s="231">
        <f t="shared" si="131"/>
        <v>0</v>
      </c>
      <c r="T117" s="231">
        <f t="shared" si="131"/>
        <v>0</v>
      </c>
      <c r="U117" s="231">
        <f t="shared" si="131"/>
        <v>0</v>
      </c>
      <c r="V117" s="231">
        <f t="shared" si="131"/>
        <v>0</v>
      </c>
      <c r="W117" s="231">
        <f t="shared" si="131"/>
        <v>0</v>
      </c>
      <c r="X117" s="231">
        <f t="shared" si="131"/>
        <v>0</v>
      </c>
      <c r="Y117" s="231">
        <f t="shared" si="131"/>
        <v>0</v>
      </c>
      <c r="Z117" s="231">
        <f t="shared" si="131"/>
        <v>0</v>
      </c>
      <c r="AA117" s="231">
        <f t="shared" si="131"/>
        <v>0</v>
      </c>
      <c r="AB117" s="231">
        <f t="shared" si="131"/>
        <v>0</v>
      </c>
      <c r="AC117" s="231">
        <f t="shared" si="131"/>
        <v>0</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0</v>
      </c>
      <c r="F119" s="222">
        <f>F117+F118</f>
        <v>0</v>
      </c>
      <c r="G119" s="222">
        <f t="shared" ref="G119:AC119" si="132">G117+G118</f>
        <v>0</v>
      </c>
      <c r="H119" s="222">
        <f t="shared" si="132"/>
        <v>0</v>
      </c>
      <c r="I119" s="222">
        <f t="shared" si="132"/>
        <v>0</v>
      </c>
      <c r="J119" s="222">
        <f t="shared" si="132"/>
        <v>0</v>
      </c>
      <c r="K119" s="222">
        <f t="shared" si="132"/>
        <v>0</v>
      </c>
      <c r="L119" s="222">
        <f t="shared" si="132"/>
        <v>0</v>
      </c>
      <c r="M119" s="222">
        <f t="shared" si="132"/>
        <v>0</v>
      </c>
      <c r="N119" s="222">
        <f t="shared" si="132"/>
        <v>0</v>
      </c>
      <c r="O119" s="222">
        <f t="shared" si="132"/>
        <v>0</v>
      </c>
      <c r="P119" s="222">
        <f t="shared" si="132"/>
        <v>0</v>
      </c>
      <c r="Q119" s="222">
        <f t="shared" si="132"/>
        <v>0</v>
      </c>
      <c r="R119" s="222">
        <f t="shared" si="132"/>
        <v>0</v>
      </c>
      <c r="S119" s="222">
        <f t="shared" si="132"/>
        <v>0</v>
      </c>
      <c r="T119" s="222">
        <f t="shared" si="132"/>
        <v>0</v>
      </c>
      <c r="U119" s="222">
        <f t="shared" si="132"/>
        <v>0</v>
      </c>
      <c r="V119" s="222">
        <f t="shared" si="132"/>
        <v>0</v>
      </c>
      <c r="W119" s="222">
        <f t="shared" si="132"/>
        <v>0</v>
      </c>
      <c r="X119" s="222">
        <f t="shared" si="132"/>
        <v>0</v>
      </c>
      <c r="Y119" s="222">
        <f t="shared" si="132"/>
        <v>0</v>
      </c>
      <c r="Z119" s="222">
        <f t="shared" si="132"/>
        <v>0</v>
      </c>
      <c r="AA119" s="222">
        <f t="shared" si="132"/>
        <v>0</v>
      </c>
      <c r="AB119" s="222">
        <f t="shared" si="132"/>
        <v>0</v>
      </c>
      <c r="AC119" s="222">
        <f t="shared" si="132"/>
        <v>0</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0</v>
      </c>
      <c r="F121" s="237">
        <f>F120*F119</f>
        <v>0</v>
      </c>
      <c r="G121" s="237">
        <f t="shared" ref="G121:AC121" si="133">G120*G119</f>
        <v>0</v>
      </c>
      <c r="H121" s="237">
        <f t="shared" si="133"/>
        <v>0</v>
      </c>
      <c r="I121" s="237">
        <f t="shared" si="133"/>
        <v>0</v>
      </c>
      <c r="J121" s="237">
        <f t="shared" si="133"/>
        <v>0</v>
      </c>
      <c r="K121" s="237">
        <f t="shared" si="133"/>
        <v>0</v>
      </c>
      <c r="L121" s="237">
        <f t="shared" si="133"/>
        <v>0</v>
      </c>
      <c r="M121" s="237">
        <f t="shared" si="133"/>
        <v>0</v>
      </c>
      <c r="N121" s="237">
        <f t="shared" si="133"/>
        <v>0</v>
      </c>
      <c r="O121" s="237">
        <f t="shared" si="133"/>
        <v>0</v>
      </c>
      <c r="P121" s="237">
        <f t="shared" si="133"/>
        <v>0</v>
      </c>
      <c r="Q121" s="237">
        <f t="shared" si="133"/>
        <v>0</v>
      </c>
      <c r="R121" s="237">
        <f t="shared" si="133"/>
        <v>0</v>
      </c>
      <c r="S121" s="237">
        <f t="shared" si="133"/>
        <v>0</v>
      </c>
      <c r="T121" s="237">
        <f t="shared" si="133"/>
        <v>0</v>
      </c>
      <c r="U121" s="237">
        <f t="shared" si="133"/>
        <v>0</v>
      </c>
      <c r="V121" s="237">
        <f t="shared" si="133"/>
        <v>0</v>
      </c>
      <c r="W121" s="237">
        <f t="shared" si="133"/>
        <v>0</v>
      </c>
      <c r="X121" s="237">
        <f t="shared" si="133"/>
        <v>0</v>
      </c>
      <c r="Y121" s="237">
        <f t="shared" si="133"/>
        <v>0</v>
      </c>
      <c r="Z121" s="237">
        <f t="shared" si="133"/>
        <v>0</v>
      </c>
      <c r="AA121" s="237">
        <f t="shared" si="133"/>
        <v>0</v>
      </c>
      <c r="AB121" s="237">
        <f t="shared" si="133"/>
        <v>0</v>
      </c>
      <c r="AC121" s="237">
        <f t="shared" si="133"/>
        <v>0</v>
      </c>
    </row>
    <row r="122" spans="2:29" ht="15" thickBot="1" x14ac:dyDescent="0.35">
      <c r="B122" s="238" t="s">
        <v>104</v>
      </c>
      <c r="C122" s="209" t="s">
        <v>86</v>
      </c>
      <c r="D122" s="205" t="s">
        <v>51</v>
      </c>
      <c r="E122" s="204">
        <f>E121*('Scenario Inputs'!$G$3/'Scenario Inputs'!J3)</f>
        <v>0</v>
      </c>
      <c r="F122" s="204">
        <f>F121*('Scenario Inputs'!$G$3/'Scenario Inputs'!K3)</f>
        <v>0</v>
      </c>
      <c r="G122" s="204">
        <f>G121*('Scenario Inputs'!$G$3/'Scenario Inputs'!L3)</f>
        <v>0</v>
      </c>
      <c r="H122" s="204">
        <f>H121*('Scenario Inputs'!$G$3/'Scenario Inputs'!M3)</f>
        <v>0</v>
      </c>
      <c r="I122" s="204">
        <f>I121*('Scenario Inputs'!$G$3/'Scenario Inputs'!N3)</f>
        <v>0</v>
      </c>
      <c r="J122" s="204">
        <f>J121*('Scenario Inputs'!$G$3/'Scenario Inputs'!O3)</f>
        <v>0</v>
      </c>
      <c r="K122" s="204">
        <f>K121*('Scenario Inputs'!$G$3/'Scenario Inputs'!P3)</f>
        <v>0</v>
      </c>
      <c r="L122" s="204">
        <f>L121*('Scenario Inputs'!$G$3/'Scenario Inputs'!Q3)</f>
        <v>0</v>
      </c>
      <c r="M122" s="204">
        <f>M121*('Scenario Inputs'!$G$3/'Scenario Inputs'!R3)</f>
        <v>0</v>
      </c>
      <c r="N122" s="204">
        <f>N121*('Scenario Inputs'!$G$3/'Scenario Inputs'!S3)</f>
        <v>0</v>
      </c>
      <c r="O122" s="204">
        <f>O121*('Scenario Inputs'!$G$3/'Scenario Inputs'!T3)</f>
        <v>0</v>
      </c>
      <c r="P122" s="204">
        <f>P121*('Scenario Inputs'!$G$3/'Scenario Inputs'!U3)</f>
        <v>0</v>
      </c>
      <c r="Q122" s="204">
        <f>Q121*('Scenario Inputs'!$G$3/'Scenario Inputs'!V3)</f>
        <v>0</v>
      </c>
      <c r="R122" s="204">
        <f>R121*('Scenario Inputs'!$G$3/'Scenario Inputs'!W3)</f>
        <v>0</v>
      </c>
      <c r="S122" s="204">
        <f>S121*('Scenario Inputs'!$G$3/'Scenario Inputs'!X3)</f>
        <v>0</v>
      </c>
      <c r="T122" s="204">
        <f>T121*('Scenario Inputs'!$G$3/'Scenario Inputs'!Y3)</f>
        <v>0</v>
      </c>
      <c r="U122" s="204">
        <f>U121*('Scenario Inputs'!$G$3/'Scenario Inputs'!Z3)</f>
        <v>0</v>
      </c>
      <c r="V122" s="204">
        <f>V121*('Scenario Inputs'!$G$3/'Scenario Inputs'!AA3)</f>
        <v>0</v>
      </c>
      <c r="W122" s="204">
        <f>W121*('Scenario Inputs'!$G$3/'Scenario Inputs'!AB3)</f>
        <v>0</v>
      </c>
      <c r="X122" s="204">
        <f>X121*('Scenario Inputs'!$G$3/'Scenario Inputs'!AC3)</f>
        <v>0</v>
      </c>
      <c r="Y122" s="204">
        <f>Y121*('Scenario Inputs'!$G$3/'Scenario Inputs'!AD3)</f>
        <v>0</v>
      </c>
      <c r="Z122" s="204">
        <f>Z121*('Scenario Inputs'!$G$3/'Scenario Inputs'!AE3)</f>
        <v>0</v>
      </c>
      <c r="AA122" s="204">
        <f>AA121*('Scenario Inputs'!$G$3/'Scenario Inputs'!AF3)</f>
        <v>0</v>
      </c>
      <c r="AB122" s="204">
        <f>AB121*('Scenario Inputs'!$G$3/'Scenario Inputs'!AG3)</f>
        <v>0</v>
      </c>
      <c r="AC122" s="204">
        <f>AC121*('Scenario Inputs'!$G$3/'Scenario Inputs'!AH3)</f>
        <v>0</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E122*E126</f>
        <v>0</v>
      </c>
      <c r="F127" s="52">
        <f t="shared" ref="F127:AC127" si="134">F122*F126</f>
        <v>0</v>
      </c>
      <c r="G127" s="52">
        <f t="shared" si="134"/>
        <v>0</v>
      </c>
      <c r="H127" s="52">
        <f t="shared" si="134"/>
        <v>0</v>
      </c>
      <c r="I127" s="52">
        <f t="shared" si="134"/>
        <v>0</v>
      </c>
      <c r="J127" s="52">
        <f t="shared" si="134"/>
        <v>0</v>
      </c>
      <c r="K127" s="52">
        <f t="shared" si="134"/>
        <v>0</v>
      </c>
      <c r="L127" s="52">
        <f t="shared" si="134"/>
        <v>0</v>
      </c>
      <c r="M127" s="52">
        <f t="shared" si="134"/>
        <v>0</v>
      </c>
      <c r="N127" s="52">
        <f t="shared" si="134"/>
        <v>0</v>
      </c>
      <c r="O127" s="52">
        <f t="shared" si="134"/>
        <v>0</v>
      </c>
      <c r="P127" s="52">
        <f t="shared" si="134"/>
        <v>0</v>
      </c>
      <c r="Q127" s="52">
        <f t="shared" si="134"/>
        <v>0</v>
      </c>
      <c r="R127" s="52">
        <f t="shared" si="134"/>
        <v>0</v>
      </c>
      <c r="S127" s="52">
        <f t="shared" si="134"/>
        <v>0</v>
      </c>
      <c r="T127" s="52">
        <f t="shared" si="134"/>
        <v>0</v>
      </c>
      <c r="U127" s="52">
        <f t="shared" si="134"/>
        <v>0</v>
      </c>
      <c r="V127" s="52">
        <f t="shared" si="134"/>
        <v>0</v>
      </c>
      <c r="W127" s="52">
        <f t="shared" si="134"/>
        <v>0</v>
      </c>
      <c r="X127" s="52">
        <f t="shared" si="134"/>
        <v>0</v>
      </c>
      <c r="Y127" s="52">
        <f t="shared" si="134"/>
        <v>0</v>
      </c>
      <c r="Z127" s="52">
        <f t="shared" si="134"/>
        <v>0</v>
      </c>
      <c r="AA127" s="52">
        <f t="shared" si="134"/>
        <v>0</v>
      </c>
      <c r="AB127" s="52">
        <f t="shared" si="134"/>
        <v>0</v>
      </c>
      <c r="AC127" s="52">
        <f t="shared" si="134"/>
        <v>0</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AC129" si="135">(E127*1000000)/(E128*1000)</f>
        <v>0</v>
      </c>
      <c r="F129" s="155">
        <f t="shared" si="135"/>
        <v>0</v>
      </c>
      <c r="G129" s="155">
        <f t="shared" si="135"/>
        <v>0</v>
      </c>
      <c r="H129" s="155">
        <f t="shared" si="135"/>
        <v>0</v>
      </c>
      <c r="I129" s="155">
        <f t="shared" si="135"/>
        <v>0</v>
      </c>
      <c r="J129" s="155">
        <f t="shared" si="135"/>
        <v>0</v>
      </c>
      <c r="K129" s="155">
        <f t="shared" si="135"/>
        <v>0</v>
      </c>
      <c r="L129" s="155">
        <f t="shared" si="135"/>
        <v>0</v>
      </c>
      <c r="M129" s="155">
        <f t="shared" si="135"/>
        <v>0</v>
      </c>
      <c r="N129" s="155">
        <f t="shared" si="135"/>
        <v>0</v>
      </c>
      <c r="O129" s="155">
        <f t="shared" si="135"/>
        <v>0</v>
      </c>
      <c r="P129" s="155">
        <f t="shared" si="135"/>
        <v>0</v>
      </c>
      <c r="Q129" s="155">
        <f t="shared" si="135"/>
        <v>0</v>
      </c>
      <c r="R129" s="155">
        <f t="shared" si="135"/>
        <v>0</v>
      </c>
      <c r="S129" s="155">
        <f t="shared" si="135"/>
        <v>0</v>
      </c>
      <c r="T129" s="155">
        <f t="shared" si="135"/>
        <v>0</v>
      </c>
      <c r="U129" s="155">
        <f t="shared" si="135"/>
        <v>0</v>
      </c>
      <c r="V129" s="155">
        <f t="shared" si="135"/>
        <v>0</v>
      </c>
      <c r="W129" s="155">
        <f t="shared" si="135"/>
        <v>0</v>
      </c>
      <c r="X129" s="155">
        <f t="shared" si="135"/>
        <v>0</v>
      </c>
      <c r="Y129" s="155">
        <f t="shared" si="135"/>
        <v>0</v>
      </c>
      <c r="Z129" s="155">
        <f t="shared" si="135"/>
        <v>0</v>
      </c>
      <c r="AA129" s="155">
        <f t="shared" si="135"/>
        <v>0</v>
      </c>
      <c r="AB129" s="155">
        <f t="shared" si="135"/>
        <v>0</v>
      </c>
      <c r="AC129" s="155">
        <f t="shared" si="135"/>
        <v>0</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Inputs'!J114*('Scenario Inputs'!J3/'Scenario Inputs'!$G$3)</f>
        <v>0</v>
      </c>
      <c r="F133" s="72">
        <f>'Scenario Inputs'!K114*('Scenario Inputs'!K3/'Scenario Inputs'!$G$3)</f>
        <v>0</v>
      </c>
      <c r="G133" s="72">
        <f>'Scenario Inputs'!L114*('Scenario Inputs'!L3/'Scenario Inputs'!$G$3)</f>
        <v>0</v>
      </c>
      <c r="H133" s="72">
        <f>'Scenario Inputs'!M114*('Scenario Inputs'!M3/'Scenario Inputs'!$G$3)</f>
        <v>0</v>
      </c>
      <c r="I133" s="72">
        <f>'Scenario Inputs'!N114*('Scenario Inputs'!N3/'Scenario Inputs'!$G$3)</f>
        <v>0</v>
      </c>
      <c r="J133" s="72">
        <f>'Scenario Inputs'!O114*('Scenario Inputs'!O3/'Scenario Inputs'!$G$3)</f>
        <v>0</v>
      </c>
      <c r="K133" s="72">
        <f>'Scenario Inputs'!P114*('Scenario Inputs'!P3/'Scenario Inputs'!$G$3)</f>
        <v>0</v>
      </c>
      <c r="L133" s="72">
        <f>'Scenario Inputs'!Q114*('Scenario Inputs'!Q3/'Scenario Inputs'!$G$3)</f>
        <v>0</v>
      </c>
      <c r="M133" s="72">
        <f>'Scenario Inputs'!R114*('Scenario Inputs'!R3/'Scenario Inputs'!$G$3)</f>
        <v>0</v>
      </c>
      <c r="N133" s="72">
        <f>'Scenario Inputs'!S114*('Scenario Inputs'!S3/'Scenario Inputs'!$G$3)</f>
        <v>0</v>
      </c>
      <c r="O133" s="72">
        <f>'Scenario Inputs'!T114*('Scenario Inputs'!T3/'Scenario Inputs'!$G$3)</f>
        <v>0</v>
      </c>
      <c r="P133" s="72">
        <f>'Scenario Inputs'!U114*('Scenario Inputs'!U3/'Scenario Inputs'!$G$3)</f>
        <v>0</v>
      </c>
      <c r="Q133" s="72">
        <f>'Scenario Inputs'!V114*('Scenario Inputs'!V3/'Scenario Inputs'!$G$3)</f>
        <v>0</v>
      </c>
      <c r="R133" s="72">
        <f>'Scenario Inputs'!W114*('Scenario Inputs'!W3/'Scenario Inputs'!$G$3)</f>
        <v>0</v>
      </c>
      <c r="S133" s="72">
        <f>'Scenario Inputs'!X114*('Scenario Inputs'!X3/'Scenario Inputs'!$G$3)</f>
        <v>0</v>
      </c>
      <c r="T133" s="72">
        <f>'Scenario Inputs'!Y114*('Scenario Inputs'!Y3/'Scenario Inputs'!$G$3)</f>
        <v>0</v>
      </c>
      <c r="U133" s="72">
        <f>'Scenario Inputs'!Z114*('Scenario Inputs'!Z3/'Scenario Inputs'!$G$3)</f>
        <v>0</v>
      </c>
      <c r="V133" s="72">
        <f>'Scenario Inputs'!AA114*('Scenario Inputs'!AA3/'Scenario Inputs'!$G$3)</f>
        <v>0</v>
      </c>
      <c r="W133" s="72">
        <f>'Scenario Inputs'!AB114*('Scenario Inputs'!AB3/'Scenario Inputs'!$G$3)</f>
        <v>0</v>
      </c>
      <c r="X133" s="72">
        <f>'Scenario Inputs'!AC114*('Scenario Inputs'!AC3/'Scenario Inputs'!$G$3)</f>
        <v>0</v>
      </c>
      <c r="Y133" s="72">
        <f>'Scenario Inputs'!AD114*('Scenario Inputs'!AD3/'Scenario Inputs'!$G$3)</f>
        <v>0</v>
      </c>
      <c r="Z133" s="72">
        <f>'Scenario Inputs'!AE114*('Scenario Inputs'!AE3/'Scenario Inputs'!$G$3)</f>
        <v>0</v>
      </c>
      <c r="AA133" s="72">
        <f>'Scenario Inputs'!AF114*('Scenario Inputs'!AF3/'Scenario Inputs'!$G$3)</f>
        <v>0</v>
      </c>
      <c r="AB133" s="72">
        <f>'Scenario Inputs'!AG114*('Scenario Inputs'!AG3/'Scenario Inputs'!$G$3)</f>
        <v>0</v>
      </c>
      <c r="AC133" s="74">
        <f>'Scenario Inputs'!AH114*('Scenario Inputs'!AH3/'Scenario Inputs'!$G$3)</f>
        <v>0</v>
      </c>
    </row>
    <row r="134" spans="2:29" x14ac:dyDescent="0.3">
      <c r="B134" s="3" t="s">
        <v>88</v>
      </c>
      <c r="C134" s="3" t="s">
        <v>86</v>
      </c>
      <c r="D134" s="3" t="s">
        <v>87</v>
      </c>
      <c r="E134" s="78">
        <f>'Scenario Inputs'!J118*('Scenario Inputs'!J3/'Scenario Inputs'!$G$3)</f>
        <v>0</v>
      </c>
      <c r="F134" s="164">
        <f>'Scenario Inputs'!K118*('Scenario Inputs'!K3/'Scenario Inputs'!$G$3)</f>
        <v>0</v>
      </c>
      <c r="G134" s="164">
        <f>'Scenario Inputs'!L118*('Scenario Inputs'!L3/'Scenario Inputs'!$G$3)</f>
        <v>0</v>
      </c>
      <c r="H134" s="164">
        <f>'Scenario Inputs'!M118*('Scenario Inputs'!M3/'Scenario Inputs'!$G$3)</f>
        <v>0</v>
      </c>
      <c r="I134" s="164">
        <f>'Scenario Inputs'!N118*('Scenario Inputs'!N3/'Scenario Inputs'!$G$3)</f>
        <v>0</v>
      </c>
      <c r="J134" s="164">
        <f>'Scenario Inputs'!O118*('Scenario Inputs'!O3/'Scenario Inputs'!$G$3)</f>
        <v>0</v>
      </c>
      <c r="K134" s="164">
        <f>'Scenario Inputs'!P118*('Scenario Inputs'!P3/'Scenario Inputs'!$G$3)</f>
        <v>0</v>
      </c>
      <c r="L134" s="164">
        <f>'Scenario Inputs'!Q118*('Scenario Inputs'!Q3/'Scenario Inputs'!$G$3)</f>
        <v>0</v>
      </c>
      <c r="M134" s="164">
        <f>'Scenario Inputs'!R118*('Scenario Inputs'!R3/'Scenario Inputs'!$G$3)</f>
        <v>0</v>
      </c>
      <c r="N134" s="164">
        <f>'Scenario Inputs'!S118*('Scenario Inputs'!S3/'Scenario Inputs'!$G$3)</f>
        <v>0</v>
      </c>
      <c r="O134" s="164">
        <f>'Scenario Inputs'!T118*('Scenario Inputs'!T3/'Scenario Inputs'!$G$3)</f>
        <v>0</v>
      </c>
      <c r="P134" s="164">
        <f>'Scenario Inputs'!U118*('Scenario Inputs'!U3/'Scenario Inputs'!$G$3)</f>
        <v>0</v>
      </c>
      <c r="Q134" s="164">
        <f>'Scenario Inputs'!V118*('Scenario Inputs'!V3/'Scenario Inputs'!$G$3)</f>
        <v>0</v>
      </c>
      <c r="R134" s="164">
        <f>'Scenario Inputs'!W118*('Scenario Inputs'!W3/'Scenario Inputs'!$G$3)</f>
        <v>0</v>
      </c>
      <c r="S134" s="164">
        <f>'Scenario Inputs'!X118*('Scenario Inputs'!X3/'Scenario Inputs'!$G$3)</f>
        <v>0</v>
      </c>
      <c r="T134" s="164">
        <f>'Scenario Inputs'!Y118*('Scenario Inputs'!Y3/'Scenario Inputs'!$G$3)</f>
        <v>0</v>
      </c>
      <c r="U134" s="164">
        <f>'Scenario Inputs'!Z118*('Scenario Inputs'!Z3/'Scenario Inputs'!$G$3)</f>
        <v>0</v>
      </c>
      <c r="V134" s="164">
        <f>'Scenario Inputs'!AA118*('Scenario Inputs'!AA3/'Scenario Inputs'!$G$3)</f>
        <v>0</v>
      </c>
      <c r="W134" s="164">
        <f>'Scenario Inputs'!AB118*('Scenario Inputs'!AB3/'Scenario Inputs'!$G$3)</f>
        <v>0</v>
      </c>
      <c r="X134" s="164">
        <f>'Scenario Inputs'!AC118*('Scenario Inputs'!AC3/'Scenario Inputs'!$G$3)</f>
        <v>0</v>
      </c>
      <c r="Y134" s="164">
        <f>'Scenario Inputs'!AD118*('Scenario Inputs'!AD3/'Scenario Inputs'!$G$3)</f>
        <v>0</v>
      </c>
      <c r="Z134" s="164">
        <f>'Scenario Inputs'!AE118*('Scenario Inputs'!AE3/'Scenario Inputs'!$G$3)</f>
        <v>0</v>
      </c>
      <c r="AA134" s="164">
        <f>'Scenario Inputs'!AF118*('Scenario Inputs'!AF3/'Scenario Inputs'!$G$3)</f>
        <v>0</v>
      </c>
      <c r="AB134" s="164">
        <f>'Scenario Inputs'!AG118*('Scenario Inputs'!AG3/'Scenario Inputs'!$G$3)</f>
        <v>0</v>
      </c>
      <c r="AC134" s="165">
        <f>'Scenario Inputs'!AH118*('Scenario Inputs'!AH3/'Scenario Inputs'!$G$3)</f>
        <v>0</v>
      </c>
    </row>
    <row r="135" spans="2:29" x14ac:dyDescent="0.3">
      <c r="B135" s="17" t="s">
        <v>89</v>
      </c>
      <c r="C135" s="17" t="s">
        <v>86</v>
      </c>
      <c r="D135" s="17" t="s">
        <v>87</v>
      </c>
      <c r="E135" s="73">
        <f t="shared" ref="E135:AC135" si="136">E134+E133</f>
        <v>0</v>
      </c>
      <c r="F135" s="73">
        <f t="shared" si="136"/>
        <v>0</v>
      </c>
      <c r="G135" s="73">
        <f t="shared" si="136"/>
        <v>0</v>
      </c>
      <c r="H135" s="73">
        <f t="shared" si="136"/>
        <v>0</v>
      </c>
      <c r="I135" s="73">
        <f t="shared" si="136"/>
        <v>0</v>
      </c>
      <c r="J135" s="73">
        <f t="shared" si="136"/>
        <v>0</v>
      </c>
      <c r="K135" s="73">
        <f t="shared" si="136"/>
        <v>0</v>
      </c>
      <c r="L135" s="73">
        <f t="shared" si="136"/>
        <v>0</v>
      </c>
      <c r="M135" s="73">
        <f t="shared" si="136"/>
        <v>0</v>
      </c>
      <c r="N135" s="73">
        <f t="shared" si="136"/>
        <v>0</v>
      </c>
      <c r="O135" s="73">
        <f t="shared" si="136"/>
        <v>0</v>
      </c>
      <c r="P135" s="73">
        <f t="shared" si="136"/>
        <v>0</v>
      </c>
      <c r="Q135" s="73">
        <f t="shared" si="136"/>
        <v>0</v>
      </c>
      <c r="R135" s="73">
        <f t="shared" si="136"/>
        <v>0</v>
      </c>
      <c r="S135" s="73">
        <f t="shared" si="136"/>
        <v>0</v>
      </c>
      <c r="T135" s="73">
        <f t="shared" si="136"/>
        <v>0</v>
      </c>
      <c r="U135" s="73">
        <f t="shared" si="136"/>
        <v>0</v>
      </c>
      <c r="V135" s="73">
        <f t="shared" si="136"/>
        <v>0</v>
      </c>
      <c r="W135" s="73">
        <f t="shared" si="136"/>
        <v>0</v>
      </c>
      <c r="X135" s="73">
        <f t="shared" si="136"/>
        <v>0</v>
      </c>
      <c r="Y135" s="73">
        <f t="shared" si="136"/>
        <v>0</v>
      </c>
      <c r="Z135" s="73">
        <f t="shared" si="136"/>
        <v>0</v>
      </c>
      <c r="AA135" s="73">
        <f t="shared" si="136"/>
        <v>0</v>
      </c>
      <c r="AB135" s="73">
        <f t="shared" si="136"/>
        <v>0</v>
      </c>
      <c r="AC135" s="79">
        <f t="shared" si="136"/>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0</v>
      </c>
      <c r="F137" s="81">
        <f t="shared" ref="F137:AC137" si="137">F133</f>
        <v>0</v>
      </c>
      <c r="G137" s="81">
        <f t="shared" si="137"/>
        <v>0</v>
      </c>
      <c r="H137" s="81">
        <f t="shared" si="137"/>
        <v>0</v>
      </c>
      <c r="I137" s="81">
        <f t="shared" si="137"/>
        <v>0</v>
      </c>
      <c r="J137" s="81">
        <f t="shared" si="137"/>
        <v>0</v>
      </c>
      <c r="K137" s="81">
        <f t="shared" si="137"/>
        <v>0</v>
      </c>
      <c r="L137" s="81">
        <f t="shared" si="137"/>
        <v>0</v>
      </c>
      <c r="M137" s="81">
        <f t="shared" si="137"/>
        <v>0</v>
      </c>
      <c r="N137" s="81">
        <f t="shared" si="137"/>
        <v>0</v>
      </c>
      <c r="O137" s="81">
        <f t="shared" si="137"/>
        <v>0</v>
      </c>
      <c r="P137" s="81">
        <f t="shared" si="137"/>
        <v>0</v>
      </c>
      <c r="Q137" s="81">
        <f t="shared" si="137"/>
        <v>0</v>
      </c>
      <c r="R137" s="81">
        <f t="shared" si="137"/>
        <v>0</v>
      </c>
      <c r="S137" s="81">
        <f t="shared" si="137"/>
        <v>0</v>
      </c>
      <c r="T137" s="81">
        <f t="shared" si="137"/>
        <v>0</v>
      </c>
      <c r="U137" s="81">
        <f t="shared" si="137"/>
        <v>0</v>
      </c>
      <c r="V137" s="81">
        <f t="shared" si="137"/>
        <v>0</v>
      </c>
      <c r="W137" s="81">
        <f t="shared" si="137"/>
        <v>0</v>
      </c>
      <c r="X137" s="81">
        <f t="shared" si="137"/>
        <v>0</v>
      </c>
      <c r="Y137" s="81">
        <f t="shared" si="137"/>
        <v>0</v>
      </c>
      <c r="Z137" s="81">
        <f t="shared" si="137"/>
        <v>0</v>
      </c>
      <c r="AA137" s="81">
        <f t="shared" si="137"/>
        <v>0</v>
      </c>
      <c r="AB137" s="81">
        <f t="shared" si="137"/>
        <v>0</v>
      </c>
      <c r="AC137" s="81">
        <f t="shared" si="137"/>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0</v>
      </c>
      <c r="G141" s="74">
        <f t="shared" ref="G141:AC141" si="138">F150</f>
        <v>0</v>
      </c>
      <c r="H141" s="74">
        <f t="shared" si="138"/>
        <v>0</v>
      </c>
      <c r="I141" s="74">
        <f t="shared" si="138"/>
        <v>0</v>
      </c>
      <c r="J141" s="74">
        <f t="shared" si="138"/>
        <v>0</v>
      </c>
      <c r="K141" s="67">
        <f t="shared" si="138"/>
        <v>0</v>
      </c>
      <c r="L141" s="67">
        <f t="shared" si="138"/>
        <v>0</v>
      </c>
      <c r="M141" s="67">
        <f t="shared" si="138"/>
        <v>0</v>
      </c>
      <c r="N141" s="67">
        <f t="shared" si="138"/>
        <v>0</v>
      </c>
      <c r="O141" s="67">
        <f t="shared" si="138"/>
        <v>0</v>
      </c>
      <c r="P141" s="67">
        <f t="shared" si="138"/>
        <v>0</v>
      </c>
      <c r="Q141" s="67">
        <f t="shared" si="138"/>
        <v>0</v>
      </c>
      <c r="R141" s="67">
        <f t="shared" si="138"/>
        <v>0</v>
      </c>
      <c r="S141" s="67">
        <f t="shared" si="138"/>
        <v>0</v>
      </c>
      <c r="T141" s="67">
        <f t="shared" si="138"/>
        <v>0</v>
      </c>
      <c r="U141" s="67">
        <f t="shared" si="138"/>
        <v>0</v>
      </c>
      <c r="V141" s="67">
        <f t="shared" si="138"/>
        <v>0</v>
      </c>
      <c r="W141" s="67">
        <f t="shared" si="138"/>
        <v>0</v>
      </c>
      <c r="X141" s="67">
        <f t="shared" si="138"/>
        <v>0</v>
      </c>
      <c r="Y141" s="67">
        <f t="shared" si="138"/>
        <v>0</v>
      </c>
      <c r="Z141" s="67">
        <f t="shared" si="138"/>
        <v>0</v>
      </c>
      <c r="AA141" s="67">
        <f t="shared" si="138"/>
        <v>0</v>
      </c>
      <c r="AB141" s="67">
        <f t="shared" si="138"/>
        <v>0</v>
      </c>
      <c r="AC141" s="67">
        <f t="shared" si="138"/>
        <v>0</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v>
      </c>
      <c r="G143" s="43">
        <f t="shared" ref="G143:AC143" si="139">G142*G141</f>
        <v>0</v>
      </c>
      <c r="H143" s="25">
        <f t="shared" si="139"/>
        <v>0</v>
      </c>
      <c r="I143" s="25">
        <f t="shared" si="139"/>
        <v>0</v>
      </c>
      <c r="J143" s="25">
        <f t="shared" si="139"/>
        <v>0</v>
      </c>
      <c r="K143" s="25">
        <f t="shared" si="139"/>
        <v>0</v>
      </c>
      <c r="L143" s="25">
        <f t="shared" si="139"/>
        <v>0</v>
      </c>
      <c r="M143" s="25">
        <f t="shared" si="139"/>
        <v>0</v>
      </c>
      <c r="N143" s="25">
        <f t="shared" si="139"/>
        <v>0</v>
      </c>
      <c r="O143" s="25">
        <f t="shared" si="139"/>
        <v>0</v>
      </c>
      <c r="P143" s="25">
        <f t="shared" si="139"/>
        <v>0</v>
      </c>
      <c r="Q143" s="25">
        <f t="shared" si="139"/>
        <v>0</v>
      </c>
      <c r="R143" s="25">
        <f t="shared" si="139"/>
        <v>0</v>
      </c>
      <c r="S143" s="25">
        <f t="shared" si="139"/>
        <v>0</v>
      </c>
      <c r="T143" s="25">
        <f t="shared" si="139"/>
        <v>0</v>
      </c>
      <c r="U143" s="25">
        <f t="shared" si="139"/>
        <v>0</v>
      </c>
      <c r="V143" s="25">
        <f t="shared" si="139"/>
        <v>0</v>
      </c>
      <c r="W143" s="25">
        <f t="shared" si="139"/>
        <v>0</v>
      </c>
      <c r="X143" s="25">
        <f t="shared" si="139"/>
        <v>0</v>
      </c>
      <c r="Y143" s="25">
        <f t="shared" si="139"/>
        <v>0</v>
      </c>
      <c r="Z143" s="25">
        <f t="shared" si="139"/>
        <v>0</v>
      </c>
      <c r="AA143" s="25">
        <f t="shared" si="139"/>
        <v>0</v>
      </c>
      <c r="AB143" s="25">
        <f t="shared" si="139"/>
        <v>0</v>
      </c>
      <c r="AC143" s="25">
        <f t="shared" si="139"/>
        <v>0</v>
      </c>
    </row>
    <row r="144" spans="2:29" x14ac:dyDescent="0.3">
      <c r="B144" s="19" t="s">
        <v>96</v>
      </c>
      <c r="C144" s="3" t="s">
        <v>86</v>
      </c>
      <c r="D144" s="3" t="s">
        <v>87</v>
      </c>
      <c r="E144" s="43">
        <f t="shared" ref="E144" si="140">E137</f>
        <v>0</v>
      </c>
      <c r="F144" s="43">
        <f t="shared" ref="F144:AC144" si="141">F137</f>
        <v>0</v>
      </c>
      <c r="G144" s="43">
        <f t="shared" si="141"/>
        <v>0</v>
      </c>
      <c r="H144" s="43">
        <f t="shared" si="141"/>
        <v>0</v>
      </c>
      <c r="I144" s="43">
        <f t="shared" si="141"/>
        <v>0</v>
      </c>
      <c r="J144" s="25">
        <f t="shared" si="141"/>
        <v>0</v>
      </c>
      <c r="K144" s="25">
        <f t="shared" si="141"/>
        <v>0</v>
      </c>
      <c r="L144" s="25">
        <f t="shared" si="141"/>
        <v>0</v>
      </c>
      <c r="M144" s="25">
        <f t="shared" si="141"/>
        <v>0</v>
      </c>
      <c r="N144" s="25">
        <f t="shared" si="141"/>
        <v>0</v>
      </c>
      <c r="O144" s="25">
        <f t="shared" si="141"/>
        <v>0</v>
      </c>
      <c r="P144" s="25">
        <f t="shared" si="141"/>
        <v>0</v>
      </c>
      <c r="Q144" s="25">
        <f t="shared" si="141"/>
        <v>0</v>
      </c>
      <c r="R144" s="25">
        <f t="shared" si="141"/>
        <v>0</v>
      </c>
      <c r="S144" s="25">
        <f t="shared" si="141"/>
        <v>0</v>
      </c>
      <c r="T144" s="25">
        <f t="shared" si="141"/>
        <v>0</v>
      </c>
      <c r="U144" s="25">
        <f t="shared" si="141"/>
        <v>0</v>
      </c>
      <c r="V144" s="25">
        <f t="shared" si="141"/>
        <v>0</v>
      </c>
      <c r="W144" s="25">
        <f t="shared" si="141"/>
        <v>0</v>
      </c>
      <c r="X144" s="25">
        <f t="shared" si="141"/>
        <v>0</v>
      </c>
      <c r="Y144" s="25">
        <f t="shared" si="141"/>
        <v>0</v>
      </c>
      <c r="Z144" s="25">
        <f t="shared" si="141"/>
        <v>0</v>
      </c>
      <c r="AA144" s="25">
        <f t="shared" si="141"/>
        <v>0</v>
      </c>
      <c r="AB144" s="25">
        <f t="shared" si="141"/>
        <v>0</v>
      </c>
      <c r="AC144" s="25">
        <f t="shared" si="141"/>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Inputs'!J123</f>
        <v>6.5879999999999994E-2</v>
      </c>
      <c r="F146" s="26">
        <f>'Scenario Inputs'!K123</f>
        <v>6.5879999999999994E-2</v>
      </c>
      <c r="G146" s="26">
        <f>'Scenario Inputs'!L123</f>
        <v>6.5879999999999994E-2</v>
      </c>
      <c r="H146" s="26">
        <f>'Scenario Inputs'!M123</f>
        <v>6.5879999999999994E-2</v>
      </c>
      <c r="I146" s="26">
        <f>'Scenario Inputs'!N123</f>
        <v>6.5879999999999994E-2</v>
      </c>
      <c r="J146" s="26">
        <f>'Scenario Inputs'!O123</f>
        <v>6.5879999999999994E-2</v>
      </c>
      <c r="K146" s="26">
        <f>'Scenario Inputs'!P123</f>
        <v>6.5879999999999994E-2</v>
      </c>
      <c r="L146" s="26">
        <f>'Scenario Inputs'!Q123</f>
        <v>6.5879999999999994E-2</v>
      </c>
      <c r="M146" s="26">
        <f>'Scenario Inputs'!R123</f>
        <v>6.5879999999999994E-2</v>
      </c>
      <c r="N146" s="26">
        <f>'Scenario Inputs'!S123</f>
        <v>6.5879999999999994E-2</v>
      </c>
      <c r="O146" s="26">
        <f>'Scenario Inputs'!T123</f>
        <v>6.5879999999999994E-2</v>
      </c>
      <c r="P146" s="26">
        <f>'Scenario Inputs'!U123</f>
        <v>6.5879999999999994E-2</v>
      </c>
      <c r="Q146" s="26">
        <f>'Scenario Inputs'!V123</f>
        <v>6.5879999999999994E-2</v>
      </c>
      <c r="R146" s="26">
        <f>'Scenario Inputs'!W123</f>
        <v>6.5879999999999994E-2</v>
      </c>
      <c r="S146" s="26">
        <f>'Scenario Inputs'!X123</f>
        <v>6.5879999999999994E-2</v>
      </c>
      <c r="T146" s="26">
        <f>'Scenario Inputs'!Y123</f>
        <v>6.5879999999999994E-2</v>
      </c>
      <c r="U146" s="26">
        <f>'Scenario Inputs'!Z123</f>
        <v>6.5879999999999994E-2</v>
      </c>
      <c r="V146" s="26">
        <f>'Scenario Inputs'!AA123</f>
        <v>6.5879999999999994E-2</v>
      </c>
      <c r="W146" s="26">
        <f>'Scenario Inputs'!AB123</f>
        <v>6.5879999999999994E-2</v>
      </c>
      <c r="X146" s="26">
        <f>'Scenario Inputs'!AC123</f>
        <v>6.5879999999999994E-2</v>
      </c>
      <c r="Y146" s="26">
        <f>'Scenario Inputs'!AD123</f>
        <v>6.5879999999999994E-2</v>
      </c>
      <c r="Z146" s="26">
        <f>'Scenario Inputs'!AE123</f>
        <v>6.5879999999999994E-2</v>
      </c>
      <c r="AA146" s="26">
        <f>'Scenario Inputs'!AF123</f>
        <v>6.5879999999999994E-2</v>
      </c>
      <c r="AB146" s="26">
        <f>'Scenario Inputs'!AG123</f>
        <v>6.5879999999999994E-2</v>
      </c>
      <c r="AC146" s="26">
        <f>'Scenario Inputs'!AH123</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142">(E141+E143)*E146</f>
        <v>0</v>
      </c>
      <c r="F148" s="43">
        <f t="shared" ref="F148:AC148" si="143">(F141+F143)*F146</f>
        <v>0</v>
      </c>
      <c r="G148" s="43">
        <f t="shared" si="143"/>
        <v>0</v>
      </c>
      <c r="H148" s="43">
        <f t="shared" si="143"/>
        <v>0</v>
      </c>
      <c r="I148" s="43">
        <f t="shared" si="143"/>
        <v>0</v>
      </c>
      <c r="J148" s="25">
        <f t="shared" si="143"/>
        <v>0</v>
      </c>
      <c r="K148" s="25">
        <f t="shared" si="143"/>
        <v>0</v>
      </c>
      <c r="L148" s="25">
        <f t="shared" si="143"/>
        <v>0</v>
      </c>
      <c r="M148" s="25">
        <f t="shared" si="143"/>
        <v>0</v>
      </c>
      <c r="N148" s="25">
        <f t="shared" si="143"/>
        <v>0</v>
      </c>
      <c r="O148" s="25">
        <f t="shared" si="143"/>
        <v>0</v>
      </c>
      <c r="P148" s="25">
        <f t="shared" si="143"/>
        <v>0</v>
      </c>
      <c r="Q148" s="25">
        <f t="shared" si="143"/>
        <v>0</v>
      </c>
      <c r="R148" s="25">
        <f t="shared" si="143"/>
        <v>0</v>
      </c>
      <c r="S148" s="25">
        <f t="shared" si="143"/>
        <v>0</v>
      </c>
      <c r="T148" s="25">
        <f t="shared" si="143"/>
        <v>0</v>
      </c>
      <c r="U148" s="25">
        <f t="shared" si="143"/>
        <v>0</v>
      </c>
      <c r="V148" s="25">
        <f t="shared" si="143"/>
        <v>0</v>
      </c>
      <c r="W148" s="25">
        <f t="shared" si="143"/>
        <v>0</v>
      </c>
      <c r="X148" s="25">
        <f t="shared" si="143"/>
        <v>0</v>
      </c>
      <c r="Y148" s="25">
        <f t="shared" si="143"/>
        <v>0</v>
      </c>
      <c r="Z148" s="25">
        <f t="shared" si="143"/>
        <v>0</v>
      </c>
      <c r="AA148" s="25">
        <f t="shared" si="143"/>
        <v>0</v>
      </c>
      <c r="AB148" s="25">
        <f t="shared" si="143"/>
        <v>0</v>
      </c>
      <c r="AC148" s="25">
        <f t="shared" si="143"/>
        <v>0</v>
      </c>
    </row>
    <row r="149" spans="2:29" x14ac:dyDescent="0.3">
      <c r="B149" s="18" t="s">
        <v>234</v>
      </c>
      <c r="C149" s="3" t="s">
        <v>86</v>
      </c>
      <c r="D149" s="3" t="s">
        <v>87</v>
      </c>
      <c r="E149" s="43">
        <f t="shared" ref="E149" si="144">E144*E145*E146</f>
        <v>0</v>
      </c>
      <c r="F149" s="43">
        <f t="shared" ref="F149:AC149" si="145">F144*F145*F146</f>
        <v>0</v>
      </c>
      <c r="G149" s="43">
        <f t="shared" si="145"/>
        <v>0</v>
      </c>
      <c r="H149" s="43">
        <f t="shared" si="145"/>
        <v>0</v>
      </c>
      <c r="I149" s="43">
        <f t="shared" si="145"/>
        <v>0</v>
      </c>
      <c r="J149" s="25">
        <f t="shared" si="145"/>
        <v>0</v>
      </c>
      <c r="K149" s="25">
        <f t="shared" si="145"/>
        <v>0</v>
      </c>
      <c r="L149" s="25">
        <f t="shared" si="145"/>
        <v>0</v>
      </c>
      <c r="M149" s="25">
        <f t="shared" si="145"/>
        <v>0</v>
      </c>
      <c r="N149" s="25">
        <f t="shared" si="145"/>
        <v>0</v>
      </c>
      <c r="O149" s="25">
        <f t="shared" si="145"/>
        <v>0</v>
      </c>
      <c r="P149" s="25">
        <f t="shared" si="145"/>
        <v>0</v>
      </c>
      <c r="Q149" s="25">
        <f t="shared" si="145"/>
        <v>0</v>
      </c>
      <c r="R149" s="25">
        <f t="shared" si="145"/>
        <v>0</v>
      </c>
      <c r="S149" s="25">
        <f t="shared" si="145"/>
        <v>0</v>
      </c>
      <c r="T149" s="25">
        <f t="shared" si="145"/>
        <v>0</v>
      </c>
      <c r="U149" s="25">
        <f t="shared" si="145"/>
        <v>0</v>
      </c>
      <c r="V149" s="25">
        <f t="shared" si="145"/>
        <v>0</v>
      </c>
      <c r="W149" s="25">
        <f t="shared" si="145"/>
        <v>0</v>
      </c>
      <c r="X149" s="25">
        <f t="shared" si="145"/>
        <v>0</v>
      </c>
      <c r="Y149" s="25">
        <f t="shared" si="145"/>
        <v>0</v>
      </c>
      <c r="Z149" s="25">
        <f t="shared" si="145"/>
        <v>0</v>
      </c>
      <c r="AA149" s="25">
        <f t="shared" si="145"/>
        <v>0</v>
      </c>
      <c r="AB149" s="25">
        <f t="shared" si="145"/>
        <v>0</v>
      </c>
      <c r="AC149" s="25">
        <f t="shared" si="145"/>
        <v>0</v>
      </c>
    </row>
    <row r="150" spans="2:29" x14ac:dyDescent="0.3">
      <c r="B150" s="22" t="s">
        <v>244</v>
      </c>
      <c r="C150" s="23" t="s">
        <v>86</v>
      </c>
      <c r="D150" s="23" t="s">
        <v>87</v>
      </c>
      <c r="E150" s="76">
        <f>E141+E143+E144-E148-E149</f>
        <v>0</v>
      </c>
      <c r="F150" s="76">
        <f>F141+F143+F144-F148-F149</f>
        <v>0</v>
      </c>
      <c r="G150" s="76">
        <f t="shared" ref="G150:AC150" si="146">G141+G143+G144-G148-G149</f>
        <v>0</v>
      </c>
      <c r="H150" s="76">
        <f t="shared" si="146"/>
        <v>0</v>
      </c>
      <c r="I150" s="76">
        <f t="shared" si="146"/>
        <v>0</v>
      </c>
      <c r="J150" s="76">
        <f t="shared" si="146"/>
        <v>0</v>
      </c>
      <c r="K150" s="76">
        <f t="shared" si="146"/>
        <v>0</v>
      </c>
      <c r="L150" s="76">
        <f t="shared" si="146"/>
        <v>0</v>
      </c>
      <c r="M150" s="76">
        <f t="shared" si="146"/>
        <v>0</v>
      </c>
      <c r="N150" s="76">
        <f t="shared" si="146"/>
        <v>0</v>
      </c>
      <c r="O150" s="76">
        <f t="shared" si="146"/>
        <v>0</v>
      </c>
      <c r="P150" s="76">
        <f t="shared" si="146"/>
        <v>0</v>
      </c>
      <c r="Q150" s="76">
        <f t="shared" si="146"/>
        <v>0</v>
      </c>
      <c r="R150" s="76">
        <f t="shared" si="146"/>
        <v>0</v>
      </c>
      <c r="S150" s="76">
        <f t="shared" si="146"/>
        <v>0</v>
      </c>
      <c r="T150" s="76">
        <f t="shared" si="146"/>
        <v>0</v>
      </c>
      <c r="U150" s="76">
        <f t="shared" si="146"/>
        <v>0</v>
      </c>
      <c r="V150" s="76">
        <f t="shared" si="146"/>
        <v>0</v>
      </c>
      <c r="W150" s="76">
        <f t="shared" si="146"/>
        <v>0</v>
      </c>
      <c r="X150" s="76">
        <f t="shared" si="146"/>
        <v>0</v>
      </c>
      <c r="Y150" s="76">
        <f t="shared" si="146"/>
        <v>0</v>
      </c>
      <c r="Z150" s="76">
        <f t="shared" si="146"/>
        <v>0</v>
      </c>
      <c r="AA150" s="76">
        <f t="shared" si="146"/>
        <v>0</v>
      </c>
      <c r="AB150" s="76">
        <f t="shared" si="146"/>
        <v>0</v>
      </c>
      <c r="AC150" s="76">
        <f t="shared" si="146"/>
        <v>0</v>
      </c>
    </row>
    <row r="151" spans="2:29" x14ac:dyDescent="0.3">
      <c r="B151" s="27" t="s">
        <v>245</v>
      </c>
      <c r="C151" s="28" t="s">
        <v>86</v>
      </c>
      <c r="D151" s="28" t="s">
        <v>87</v>
      </c>
      <c r="E151" s="170">
        <f t="shared" ref="E151" si="147">AVERAGE(SUM(E141,E143),(E150*(1/(1+E158))))</f>
        <v>0</v>
      </c>
      <c r="F151" s="170">
        <f t="shared" ref="F151" si="148">AVERAGE(SUM(F141,F143),(F150*(1/(1+F158))))</f>
        <v>0</v>
      </c>
      <c r="G151" s="170">
        <f t="shared" ref="G151" si="149">AVERAGE(SUM(G141,G143),(G150*(1/(1+G158))))</f>
        <v>0</v>
      </c>
      <c r="H151" s="170">
        <f t="shared" ref="H151" si="150">AVERAGE(SUM(H141,H143),(H150*(1/(1+H158))))</f>
        <v>0</v>
      </c>
      <c r="I151" s="170">
        <f t="shared" ref="I151" si="151">AVERAGE(SUM(I141,I143),(I150*(1/(1+I158))))</f>
        <v>0</v>
      </c>
      <c r="J151" s="170">
        <f t="shared" ref="J151" si="152">AVERAGE(SUM(J141,J143),(J150*(1/(1+J158))))</f>
        <v>0</v>
      </c>
      <c r="K151" s="170">
        <f t="shared" ref="K151" si="153">AVERAGE(SUM(K141,K143),(K150*(1/(1+K158))))</f>
        <v>0</v>
      </c>
      <c r="L151" s="170">
        <f t="shared" ref="L151" si="154">AVERAGE(SUM(L141,L143),(L150*(1/(1+L158))))</f>
        <v>0</v>
      </c>
      <c r="M151" s="170">
        <f t="shared" ref="M151" si="155">AVERAGE(SUM(M141,M143),(M150*(1/(1+M158))))</f>
        <v>0</v>
      </c>
      <c r="N151" s="170">
        <f t="shared" ref="N151" si="156">AVERAGE(SUM(N141,N143),(N150*(1/(1+N158))))</f>
        <v>0</v>
      </c>
      <c r="O151" s="170">
        <f t="shared" ref="O151" si="157">AVERAGE(SUM(O141,O143),(O150*(1/(1+O158))))</f>
        <v>0</v>
      </c>
      <c r="P151" s="170">
        <f t="shared" ref="P151" si="158">AVERAGE(SUM(P141,P143),(P150*(1/(1+P158))))</f>
        <v>0</v>
      </c>
      <c r="Q151" s="170">
        <f t="shared" ref="Q151" si="159">AVERAGE(SUM(Q141,Q143),(Q150*(1/(1+Q158))))</f>
        <v>0</v>
      </c>
      <c r="R151" s="170">
        <f t="shared" ref="R151" si="160">AVERAGE(SUM(R141,R143),(R150*(1/(1+R158))))</f>
        <v>0</v>
      </c>
      <c r="S151" s="170">
        <f t="shared" ref="S151" si="161">AVERAGE(SUM(S141,S143),(S150*(1/(1+S158))))</f>
        <v>0</v>
      </c>
      <c r="T151" s="170">
        <f t="shared" ref="T151" si="162">AVERAGE(SUM(T141,T143),(T150*(1/(1+T158))))</f>
        <v>0</v>
      </c>
      <c r="U151" s="170">
        <f t="shared" ref="U151" si="163">AVERAGE(SUM(U141,U143),(U150*(1/(1+U158))))</f>
        <v>0</v>
      </c>
      <c r="V151" s="170">
        <f t="shared" ref="V151" si="164">AVERAGE(SUM(V141,V143),(V150*(1/(1+V158))))</f>
        <v>0</v>
      </c>
      <c r="W151" s="170">
        <f t="shared" ref="W151" si="165">AVERAGE(SUM(W141,W143),(W150*(1/(1+W158))))</f>
        <v>0</v>
      </c>
      <c r="X151" s="170">
        <f t="shared" ref="X151" si="166">AVERAGE(SUM(X141,X143),(X150*(1/(1+X158))))</f>
        <v>0</v>
      </c>
      <c r="Y151" s="170">
        <f t="shared" ref="Y151" si="167">AVERAGE(SUM(Y141,Y143),(Y150*(1/(1+Y158))))</f>
        <v>0</v>
      </c>
      <c r="Z151" s="170">
        <f t="shared" ref="Z151" si="168">AVERAGE(SUM(Z141,Z143),(Z150*(1/(1+Z158))))</f>
        <v>0</v>
      </c>
      <c r="AA151" s="170">
        <f t="shared" ref="AA151" si="169">AVERAGE(SUM(AA141,AA143),(AA150*(1/(1+AA158))))</f>
        <v>0</v>
      </c>
      <c r="AB151" s="170">
        <f t="shared" ref="AB151" si="170">AVERAGE(SUM(AB141,AB143),(AB150*(1/(1+AB158))))</f>
        <v>0</v>
      </c>
      <c r="AC151" s="170">
        <f t="shared" ref="AC151" si="171">AVERAGE(SUM(AC141,AC143),(AC150*(1/(1+AC158))))</f>
        <v>0</v>
      </c>
    </row>
    <row r="152" spans="2:29" ht="15" thickBot="1" x14ac:dyDescent="0.35">
      <c r="B152" s="56" t="s">
        <v>229</v>
      </c>
      <c r="C152" s="57" t="s">
        <v>86</v>
      </c>
      <c r="D152" s="57" t="s">
        <v>87</v>
      </c>
      <c r="E152" s="75">
        <f t="shared" ref="E152" si="172">E148+E149</f>
        <v>0</v>
      </c>
      <c r="F152" s="75">
        <f t="shared" ref="F152:AC152" si="173">F148+F149</f>
        <v>0</v>
      </c>
      <c r="G152" s="75">
        <f t="shared" si="173"/>
        <v>0</v>
      </c>
      <c r="H152" s="75">
        <f t="shared" si="173"/>
        <v>0</v>
      </c>
      <c r="I152" s="75">
        <f t="shared" si="173"/>
        <v>0</v>
      </c>
      <c r="J152" s="58">
        <f t="shared" si="173"/>
        <v>0</v>
      </c>
      <c r="K152" s="58">
        <f t="shared" si="173"/>
        <v>0</v>
      </c>
      <c r="L152" s="58">
        <f t="shared" si="173"/>
        <v>0</v>
      </c>
      <c r="M152" s="58">
        <f t="shared" si="173"/>
        <v>0</v>
      </c>
      <c r="N152" s="58">
        <f t="shared" si="173"/>
        <v>0</v>
      </c>
      <c r="O152" s="58">
        <f t="shared" si="173"/>
        <v>0</v>
      </c>
      <c r="P152" s="58">
        <f t="shared" si="173"/>
        <v>0</v>
      </c>
      <c r="Q152" s="58">
        <f t="shared" si="173"/>
        <v>0</v>
      </c>
      <c r="R152" s="58">
        <f t="shared" si="173"/>
        <v>0</v>
      </c>
      <c r="S152" s="58">
        <f t="shared" si="173"/>
        <v>0</v>
      </c>
      <c r="T152" s="58">
        <f t="shared" si="173"/>
        <v>0</v>
      </c>
      <c r="U152" s="58">
        <f t="shared" si="173"/>
        <v>0</v>
      </c>
      <c r="V152" s="58">
        <f t="shared" si="173"/>
        <v>0</v>
      </c>
      <c r="W152" s="58">
        <f t="shared" si="173"/>
        <v>0</v>
      </c>
      <c r="X152" s="58">
        <f t="shared" si="173"/>
        <v>0</v>
      </c>
      <c r="Y152" s="58">
        <f t="shared" si="173"/>
        <v>0</v>
      </c>
      <c r="Z152" s="58">
        <f t="shared" si="173"/>
        <v>0</v>
      </c>
      <c r="AA152" s="58">
        <f t="shared" si="173"/>
        <v>0</v>
      </c>
      <c r="AB152" s="58">
        <f t="shared" si="173"/>
        <v>0</v>
      </c>
      <c r="AC152" s="58">
        <f t="shared" si="173"/>
        <v>0</v>
      </c>
    </row>
    <row r="153" spans="2:29" ht="15" thickTop="1" x14ac:dyDescent="0.3"/>
    <row r="154" spans="2:29" x14ac:dyDescent="0.3">
      <c r="B154" s="32" t="s">
        <v>97</v>
      </c>
    </row>
    <row r="155" spans="2:29" x14ac:dyDescent="0.3">
      <c r="B155" s="206" t="s">
        <v>98</v>
      </c>
      <c r="C155" s="37" t="s">
        <v>86</v>
      </c>
      <c r="D155" s="195" t="s">
        <v>87</v>
      </c>
      <c r="E155" s="171">
        <f>E134</f>
        <v>0</v>
      </c>
      <c r="F155" s="171">
        <f t="shared" ref="F155:AC155" si="174">F134</f>
        <v>0</v>
      </c>
      <c r="G155" s="171">
        <f t="shared" si="174"/>
        <v>0</v>
      </c>
      <c r="H155" s="171">
        <f t="shared" si="174"/>
        <v>0</v>
      </c>
      <c r="I155" s="171">
        <f t="shared" si="174"/>
        <v>0</v>
      </c>
      <c r="J155" s="171">
        <f t="shared" si="174"/>
        <v>0</v>
      </c>
      <c r="K155" s="171">
        <f t="shared" si="174"/>
        <v>0</v>
      </c>
      <c r="L155" s="171">
        <f t="shared" si="174"/>
        <v>0</v>
      </c>
      <c r="M155" s="171">
        <f t="shared" si="174"/>
        <v>0</v>
      </c>
      <c r="N155" s="171">
        <f t="shared" si="174"/>
        <v>0</v>
      </c>
      <c r="O155" s="171">
        <f t="shared" si="174"/>
        <v>0</v>
      </c>
      <c r="P155" s="171">
        <f t="shared" si="174"/>
        <v>0</v>
      </c>
      <c r="Q155" s="171">
        <f t="shared" si="174"/>
        <v>0</v>
      </c>
      <c r="R155" s="171">
        <f t="shared" si="174"/>
        <v>0</v>
      </c>
      <c r="S155" s="171">
        <f t="shared" si="174"/>
        <v>0</v>
      </c>
      <c r="T155" s="171">
        <f t="shared" si="174"/>
        <v>0</v>
      </c>
      <c r="U155" s="171">
        <f t="shared" si="174"/>
        <v>0</v>
      </c>
      <c r="V155" s="171">
        <f t="shared" si="174"/>
        <v>0</v>
      </c>
      <c r="W155" s="171">
        <f t="shared" si="174"/>
        <v>0</v>
      </c>
      <c r="X155" s="171">
        <f t="shared" si="174"/>
        <v>0</v>
      </c>
      <c r="Y155" s="171">
        <f t="shared" si="174"/>
        <v>0</v>
      </c>
      <c r="Z155" s="171">
        <f t="shared" si="174"/>
        <v>0</v>
      </c>
      <c r="AA155" s="171">
        <f t="shared" si="174"/>
        <v>0</v>
      </c>
      <c r="AB155" s="171">
        <f t="shared" si="174"/>
        <v>0</v>
      </c>
      <c r="AC155" s="171">
        <f t="shared" si="174"/>
        <v>0</v>
      </c>
    </row>
    <row r="156" spans="2:29" x14ac:dyDescent="0.3">
      <c r="B156" s="3" t="s">
        <v>230</v>
      </c>
      <c r="C156" s="36" t="s">
        <v>86</v>
      </c>
      <c r="D156" s="36" t="s">
        <v>87</v>
      </c>
      <c r="E156" s="77">
        <f t="shared" ref="E156:AC156" si="175">E152</f>
        <v>0</v>
      </c>
      <c r="F156" s="77">
        <f t="shared" si="175"/>
        <v>0</v>
      </c>
      <c r="G156" s="77">
        <f t="shared" si="175"/>
        <v>0</v>
      </c>
      <c r="H156" s="77">
        <f t="shared" si="175"/>
        <v>0</v>
      </c>
      <c r="I156" s="77">
        <f t="shared" si="175"/>
        <v>0</v>
      </c>
      <c r="J156" s="77">
        <f t="shared" si="175"/>
        <v>0</v>
      </c>
      <c r="K156" s="77">
        <f t="shared" si="175"/>
        <v>0</v>
      </c>
      <c r="L156" s="77">
        <f t="shared" si="175"/>
        <v>0</v>
      </c>
      <c r="M156" s="77">
        <f t="shared" si="175"/>
        <v>0</v>
      </c>
      <c r="N156" s="77">
        <f t="shared" si="175"/>
        <v>0</v>
      </c>
      <c r="O156" s="77">
        <f t="shared" si="175"/>
        <v>0</v>
      </c>
      <c r="P156" s="77">
        <f t="shared" si="175"/>
        <v>0</v>
      </c>
      <c r="Q156" s="77">
        <f t="shared" si="175"/>
        <v>0</v>
      </c>
      <c r="R156" s="77">
        <f t="shared" si="175"/>
        <v>0</v>
      </c>
      <c r="S156" s="77">
        <f t="shared" si="175"/>
        <v>0</v>
      </c>
      <c r="T156" s="77">
        <f t="shared" si="175"/>
        <v>0</v>
      </c>
      <c r="U156" s="77">
        <f t="shared" si="175"/>
        <v>0</v>
      </c>
      <c r="V156" s="77">
        <f t="shared" si="175"/>
        <v>0</v>
      </c>
      <c r="W156" s="77">
        <f t="shared" si="175"/>
        <v>0</v>
      </c>
      <c r="X156" s="77">
        <f t="shared" si="175"/>
        <v>0</v>
      </c>
      <c r="Y156" s="77">
        <f t="shared" si="175"/>
        <v>0</v>
      </c>
      <c r="Z156" s="77">
        <f t="shared" si="175"/>
        <v>0</v>
      </c>
      <c r="AA156" s="77">
        <f t="shared" si="175"/>
        <v>0</v>
      </c>
      <c r="AB156" s="77">
        <f t="shared" si="175"/>
        <v>0</v>
      </c>
      <c r="AC156" s="77">
        <f t="shared" si="175"/>
        <v>0</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AC159" si="176">E158*E151</f>
        <v>0</v>
      </c>
      <c r="F159" s="77">
        <f t="shared" si="176"/>
        <v>0</v>
      </c>
      <c r="G159" s="77">
        <f t="shared" si="176"/>
        <v>0</v>
      </c>
      <c r="H159" s="77">
        <f t="shared" si="176"/>
        <v>0</v>
      </c>
      <c r="I159" s="77">
        <f t="shared" si="176"/>
        <v>0</v>
      </c>
      <c r="J159" s="77">
        <f t="shared" si="176"/>
        <v>0</v>
      </c>
      <c r="K159" s="77">
        <f t="shared" si="176"/>
        <v>0</v>
      </c>
      <c r="L159" s="77">
        <f t="shared" si="176"/>
        <v>0</v>
      </c>
      <c r="M159" s="77">
        <f t="shared" si="176"/>
        <v>0</v>
      </c>
      <c r="N159" s="77">
        <f t="shared" si="176"/>
        <v>0</v>
      </c>
      <c r="O159" s="77">
        <f t="shared" si="176"/>
        <v>0</v>
      </c>
      <c r="P159" s="77">
        <f t="shared" si="176"/>
        <v>0</v>
      </c>
      <c r="Q159" s="77">
        <f t="shared" si="176"/>
        <v>0</v>
      </c>
      <c r="R159" s="77">
        <f t="shared" si="176"/>
        <v>0</v>
      </c>
      <c r="S159" s="77">
        <f t="shared" si="176"/>
        <v>0</v>
      </c>
      <c r="T159" s="77">
        <f t="shared" si="176"/>
        <v>0</v>
      </c>
      <c r="U159" s="77">
        <f t="shared" si="176"/>
        <v>0</v>
      </c>
      <c r="V159" s="77">
        <f t="shared" si="176"/>
        <v>0</v>
      </c>
      <c r="W159" s="77">
        <f t="shared" si="176"/>
        <v>0</v>
      </c>
      <c r="X159" s="77">
        <f t="shared" si="176"/>
        <v>0</v>
      </c>
      <c r="Y159" s="77">
        <f t="shared" si="176"/>
        <v>0</v>
      </c>
      <c r="Z159" s="77">
        <f t="shared" si="176"/>
        <v>0</v>
      </c>
      <c r="AA159" s="77">
        <f t="shared" si="176"/>
        <v>0</v>
      </c>
      <c r="AB159" s="77">
        <f t="shared" si="176"/>
        <v>0</v>
      </c>
      <c r="AC159" s="77">
        <f t="shared" si="176"/>
        <v>0</v>
      </c>
    </row>
    <row r="160" spans="2:29" ht="15" thickBot="1" x14ac:dyDescent="0.35">
      <c r="B160" s="218" t="s">
        <v>100</v>
      </c>
      <c r="C160" s="229" t="s">
        <v>86</v>
      </c>
      <c r="D160" s="230" t="s">
        <v>87</v>
      </c>
      <c r="E160" s="231">
        <f>E155+E156+E159</f>
        <v>0</v>
      </c>
      <c r="F160" s="231">
        <f t="shared" ref="F160:AC160" si="177">F155+F156+F159</f>
        <v>0</v>
      </c>
      <c r="G160" s="231">
        <f t="shared" si="177"/>
        <v>0</v>
      </c>
      <c r="H160" s="231">
        <f t="shared" si="177"/>
        <v>0</v>
      </c>
      <c r="I160" s="231">
        <f t="shared" si="177"/>
        <v>0</v>
      </c>
      <c r="J160" s="231">
        <f t="shared" si="177"/>
        <v>0</v>
      </c>
      <c r="K160" s="231">
        <f t="shared" si="177"/>
        <v>0</v>
      </c>
      <c r="L160" s="231">
        <f t="shared" si="177"/>
        <v>0</v>
      </c>
      <c r="M160" s="231">
        <f t="shared" si="177"/>
        <v>0</v>
      </c>
      <c r="N160" s="231">
        <f t="shared" si="177"/>
        <v>0</v>
      </c>
      <c r="O160" s="231">
        <f t="shared" si="177"/>
        <v>0</v>
      </c>
      <c r="P160" s="231">
        <f t="shared" si="177"/>
        <v>0</v>
      </c>
      <c r="Q160" s="231">
        <f t="shared" si="177"/>
        <v>0</v>
      </c>
      <c r="R160" s="231">
        <f t="shared" si="177"/>
        <v>0</v>
      </c>
      <c r="S160" s="231">
        <f t="shared" si="177"/>
        <v>0</v>
      </c>
      <c r="T160" s="231">
        <f t="shared" si="177"/>
        <v>0</v>
      </c>
      <c r="U160" s="231">
        <f t="shared" si="177"/>
        <v>0</v>
      </c>
      <c r="V160" s="231">
        <f t="shared" si="177"/>
        <v>0</v>
      </c>
      <c r="W160" s="231">
        <f t="shared" si="177"/>
        <v>0</v>
      </c>
      <c r="X160" s="231">
        <f t="shared" si="177"/>
        <v>0</v>
      </c>
      <c r="Y160" s="231">
        <f t="shared" si="177"/>
        <v>0</v>
      </c>
      <c r="Z160" s="231">
        <f t="shared" si="177"/>
        <v>0</v>
      </c>
      <c r="AA160" s="231">
        <f t="shared" si="177"/>
        <v>0</v>
      </c>
      <c r="AB160" s="231">
        <f t="shared" si="177"/>
        <v>0</v>
      </c>
      <c r="AC160" s="231">
        <f t="shared" si="177"/>
        <v>0</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0</v>
      </c>
      <c r="F162" s="222">
        <f>F160+F161</f>
        <v>0</v>
      </c>
      <c r="G162" s="222">
        <f t="shared" ref="G162:AC162" si="178">G160+G161</f>
        <v>0</v>
      </c>
      <c r="H162" s="222">
        <f t="shared" si="178"/>
        <v>0</v>
      </c>
      <c r="I162" s="222">
        <f t="shared" si="178"/>
        <v>0</v>
      </c>
      <c r="J162" s="222">
        <f t="shared" si="178"/>
        <v>0</v>
      </c>
      <c r="K162" s="222">
        <f t="shared" si="178"/>
        <v>0</v>
      </c>
      <c r="L162" s="222">
        <f t="shared" si="178"/>
        <v>0</v>
      </c>
      <c r="M162" s="222">
        <f t="shared" si="178"/>
        <v>0</v>
      </c>
      <c r="N162" s="222">
        <f t="shared" si="178"/>
        <v>0</v>
      </c>
      <c r="O162" s="222">
        <f t="shared" si="178"/>
        <v>0</v>
      </c>
      <c r="P162" s="222">
        <f t="shared" si="178"/>
        <v>0</v>
      </c>
      <c r="Q162" s="222">
        <f t="shared" si="178"/>
        <v>0</v>
      </c>
      <c r="R162" s="222">
        <f t="shared" si="178"/>
        <v>0</v>
      </c>
      <c r="S162" s="222">
        <f t="shared" si="178"/>
        <v>0</v>
      </c>
      <c r="T162" s="222">
        <f t="shared" si="178"/>
        <v>0</v>
      </c>
      <c r="U162" s="222">
        <f t="shared" si="178"/>
        <v>0</v>
      </c>
      <c r="V162" s="222">
        <f t="shared" si="178"/>
        <v>0</v>
      </c>
      <c r="W162" s="222">
        <f t="shared" si="178"/>
        <v>0</v>
      </c>
      <c r="X162" s="222">
        <f t="shared" si="178"/>
        <v>0</v>
      </c>
      <c r="Y162" s="222">
        <f t="shared" si="178"/>
        <v>0</v>
      </c>
      <c r="Z162" s="222">
        <f t="shared" si="178"/>
        <v>0</v>
      </c>
      <c r="AA162" s="222">
        <f t="shared" si="178"/>
        <v>0</v>
      </c>
      <c r="AB162" s="222">
        <f t="shared" si="178"/>
        <v>0</v>
      </c>
      <c r="AC162" s="222">
        <f t="shared" si="178"/>
        <v>0</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0</v>
      </c>
      <c r="F164" s="237">
        <f>F163*F162</f>
        <v>0</v>
      </c>
      <c r="G164" s="237">
        <f t="shared" ref="G164:AC164" si="179">G163*G162</f>
        <v>0</v>
      </c>
      <c r="H164" s="237">
        <f t="shared" si="179"/>
        <v>0</v>
      </c>
      <c r="I164" s="237">
        <f t="shared" si="179"/>
        <v>0</v>
      </c>
      <c r="J164" s="237">
        <f t="shared" si="179"/>
        <v>0</v>
      </c>
      <c r="K164" s="237">
        <f t="shared" si="179"/>
        <v>0</v>
      </c>
      <c r="L164" s="237">
        <f t="shared" si="179"/>
        <v>0</v>
      </c>
      <c r="M164" s="237">
        <f t="shared" si="179"/>
        <v>0</v>
      </c>
      <c r="N164" s="237">
        <f t="shared" si="179"/>
        <v>0</v>
      </c>
      <c r="O164" s="237">
        <f t="shared" si="179"/>
        <v>0</v>
      </c>
      <c r="P164" s="237">
        <f t="shared" si="179"/>
        <v>0</v>
      </c>
      <c r="Q164" s="237">
        <f t="shared" si="179"/>
        <v>0</v>
      </c>
      <c r="R164" s="237">
        <f t="shared" si="179"/>
        <v>0</v>
      </c>
      <c r="S164" s="237">
        <f t="shared" si="179"/>
        <v>0</v>
      </c>
      <c r="T164" s="237">
        <f t="shared" si="179"/>
        <v>0</v>
      </c>
      <c r="U164" s="237">
        <f t="shared" si="179"/>
        <v>0</v>
      </c>
      <c r="V164" s="237">
        <f t="shared" si="179"/>
        <v>0</v>
      </c>
      <c r="W164" s="237">
        <f t="shared" si="179"/>
        <v>0</v>
      </c>
      <c r="X164" s="237">
        <f t="shared" si="179"/>
        <v>0</v>
      </c>
      <c r="Y164" s="237">
        <f t="shared" si="179"/>
        <v>0</v>
      </c>
      <c r="Z164" s="237">
        <f t="shared" si="179"/>
        <v>0</v>
      </c>
      <c r="AA164" s="237">
        <f t="shared" si="179"/>
        <v>0</v>
      </c>
      <c r="AB164" s="237">
        <f t="shared" si="179"/>
        <v>0</v>
      </c>
      <c r="AC164" s="237">
        <f t="shared" si="179"/>
        <v>0</v>
      </c>
    </row>
    <row r="165" spans="2:29" ht="15" thickBot="1" x14ac:dyDescent="0.35">
      <c r="B165" s="238" t="s">
        <v>104</v>
      </c>
      <c r="C165" s="209" t="s">
        <v>86</v>
      </c>
      <c r="D165" s="205" t="s">
        <v>51</v>
      </c>
      <c r="E165" s="204">
        <f>E164*('Scenario Inputs'!$G$3/'Scenario Inputs'!J3)</f>
        <v>0</v>
      </c>
      <c r="F165" s="204">
        <f>F164*('Scenario Inputs'!$G$3/'Scenario Inputs'!K3)</f>
        <v>0</v>
      </c>
      <c r="G165" s="204">
        <f>G164*('Scenario Inputs'!$G$3/'Scenario Inputs'!L3)</f>
        <v>0</v>
      </c>
      <c r="H165" s="204">
        <f>H164*('Scenario Inputs'!$G$3/'Scenario Inputs'!M3)</f>
        <v>0</v>
      </c>
      <c r="I165" s="204">
        <f>I164*('Scenario Inputs'!$G$3/'Scenario Inputs'!N3)</f>
        <v>0</v>
      </c>
      <c r="J165" s="204">
        <f>J164*('Scenario Inputs'!$G$3/'Scenario Inputs'!O3)</f>
        <v>0</v>
      </c>
      <c r="K165" s="204">
        <f>K164*('Scenario Inputs'!$G$3/'Scenario Inputs'!P3)</f>
        <v>0</v>
      </c>
      <c r="L165" s="204">
        <f>L164*('Scenario Inputs'!$G$3/'Scenario Inputs'!Q3)</f>
        <v>0</v>
      </c>
      <c r="M165" s="204">
        <f>M164*('Scenario Inputs'!$G$3/'Scenario Inputs'!R3)</f>
        <v>0</v>
      </c>
      <c r="N165" s="204">
        <f>N164*('Scenario Inputs'!$G$3/'Scenario Inputs'!S3)</f>
        <v>0</v>
      </c>
      <c r="O165" s="204">
        <f>O164*('Scenario Inputs'!$G$3/'Scenario Inputs'!T3)</f>
        <v>0</v>
      </c>
      <c r="P165" s="204">
        <f>P164*('Scenario Inputs'!$G$3/'Scenario Inputs'!U3)</f>
        <v>0</v>
      </c>
      <c r="Q165" s="204">
        <f>Q164*('Scenario Inputs'!$G$3/'Scenario Inputs'!V3)</f>
        <v>0</v>
      </c>
      <c r="R165" s="204">
        <f>R164*('Scenario Inputs'!$G$3/'Scenario Inputs'!W3)</f>
        <v>0</v>
      </c>
      <c r="S165" s="204">
        <f>S164*('Scenario Inputs'!$G$3/'Scenario Inputs'!X3)</f>
        <v>0</v>
      </c>
      <c r="T165" s="204">
        <f>T164*('Scenario Inputs'!$G$3/'Scenario Inputs'!Y3)</f>
        <v>0</v>
      </c>
      <c r="U165" s="204">
        <f>U164*('Scenario Inputs'!$G$3/'Scenario Inputs'!Z3)</f>
        <v>0</v>
      </c>
      <c r="V165" s="204">
        <f>V164*('Scenario Inputs'!$G$3/'Scenario Inputs'!AA3)</f>
        <v>0</v>
      </c>
      <c r="W165" s="204">
        <f>W164*('Scenario Inputs'!$G$3/'Scenario Inputs'!AB3)</f>
        <v>0</v>
      </c>
      <c r="X165" s="204">
        <f>X164*('Scenario Inputs'!$G$3/'Scenario Inputs'!AC3)</f>
        <v>0</v>
      </c>
      <c r="Y165" s="204">
        <f>Y164*('Scenario Inputs'!$G$3/'Scenario Inputs'!AD3)</f>
        <v>0</v>
      </c>
      <c r="Z165" s="204">
        <f>Z164*('Scenario Inputs'!$G$3/'Scenario Inputs'!AE3)</f>
        <v>0</v>
      </c>
      <c r="AA165" s="204">
        <f>AA164*('Scenario Inputs'!$G$3/'Scenario Inputs'!AF3)</f>
        <v>0</v>
      </c>
      <c r="AB165" s="204">
        <f>AB164*('Scenario Inputs'!$G$3/'Scenario Inputs'!AG3)</f>
        <v>0</v>
      </c>
      <c r="AC165" s="204">
        <f>AC164*('Scenario Inputs'!$G$3/'Scenario Inputs'!AH3)</f>
        <v>0</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E165*E169</f>
        <v>0</v>
      </c>
      <c r="F170" s="52">
        <f t="shared" ref="F170:AC170" si="180">F165*F169</f>
        <v>0</v>
      </c>
      <c r="G170" s="52">
        <f t="shared" si="180"/>
        <v>0</v>
      </c>
      <c r="H170" s="52">
        <f t="shared" si="180"/>
        <v>0</v>
      </c>
      <c r="I170" s="52">
        <f t="shared" si="180"/>
        <v>0</v>
      </c>
      <c r="J170" s="52">
        <f t="shared" si="180"/>
        <v>0</v>
      </c>
      <c r="K170" s="52">
        <f t="shared" si="180"/>
        <v>0</v>
      </c>
      <c r="L170" s="52">
        <f t="shared" si="180"/>
        <v>0</v>
      </c>
      <c r="M170" s="52">
        <f t="shared" si="180"/>
        <v>0</v>
      </c>
      <c r="N170" s="52">
        <f t="shared" si="180"/>
        <v>0</v>
      </c>
      <c r="O170" s="52">
        <f t="shared" si="180"/>
        <v>0</v>
      </c>
      <c r="P170" s="52">
        <f t="shared" si="180"/>
        <v>0</v>
      </c>
      <c r="Q170" s="52">
        <f t="shared" si="180"/>
        <v>0</v>
      </c>
      <c r="R170" s="52">
        <f t="shared" si="180"/>
        <v>0</v>
      </c>
      <c r="S170" s="52">
        <f t="shared" si="180"/>
        <v>0</v>
      </c>
      <c r="T170" s="52">
        <f t="shared" si="180"/>
        <v>0</v>
      </c>
      <c r="U170" s="52">
        <f t="shared" si="180"/>
        <v>0</v>
      </c>
      <c r="V170" s="52">
        <f t="shared" si="180"/>
        <v>0</v>
      </c>
      <c r="W170" s="52">
        <f t="shared" si="180"/>
        <v>0</v>
      </c>
      <c r="X170" s="52">
        <f t="shared" si="180"/>
        <v>0</v>
      </c>
      <c r="Y170" s="52">
        <f t="shared" si="180"/>
        <v>0</v>
      </c>
      <c r="Z170" s="52">
        <f t="shared" si="180"/>
        <v>0</v>
      </c>
      <c r="AA170" s="52">
        <f t="shared" si="180"/>
        <v>0</v>
      </c>
      <c r="AB170" s="52">
        <f t="shared" si="180"/>
        <v>0</v>
      </c>
      <c r="AC170" s="52">
        <f t="shared" si="180"/>
        <v>0</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AC172" si="181">(E170*1000000)/(E171*1000)</f>
        <v>0</v>
      </c>
      <c r="F172" s="155">
        <f t="shared" si="181"/>
        <v>0</v>
      </c>
      <c r="G172" s="155">
        <f t="shared" si="181"/>
        <v>0</v>
      </c>
      <c r="H172" s="155">
        <f t="shared" si="181"/>
        <v>0</v>
      </c>
      <c r="I172" s="155">
        <f t="shared" si="181"/>
        <v>0</v>
      </c>
      <c r="J172" s="155">
        <f t="shared" si="181"/>
        <v>0</v>
      </c>
      <c r="K172" s="155">
        <f t="shared" si="181"/>
        <v>0</v>
      </c>
      <c r="L172" s="155">
        <f t="shared" si="181"/>
        <v>0</v>
      </c>
      <c r="M172" s="155">
        <f t="shared" si="181"/>
        <v>0</v>
      </c>
      <c r="N172" s="155">
        <f t="shared" si="181"/>
        <v>0</v>
      </c>
      <c r="O172" s="155">
        <f t="shared" si="181"/>
        <v>0</v>
      </c>
      <c r="P172" s="155">
        <f t="shared" si="181"/>
        <v>0</v>
      </c>
      <c r="Q172" s="155">
        <f t="shared" si="181"/>
        <v>0</v>
      </c>
      <c r="R172" s="155">
        <f t="shared" si="181"/>
        <v>0</v>
      </c>
      <c r="S172" s="155">
        <f t="shared" si="181"/>
        <v>0</v>
      </c>
      <c r="T172" s="155">
        <f t="shared" si="181"/>
        <v>0</v>
      </c>
      <c r="U172" s="155">
        <f t="shared" si="181"/>
        <v>0</v>
      </c>
      <c r="V172" s="155">
        <f t="shared" si="181"/>
        <v>0</v>
      </c>
      <c r="W172" s="155">
        <f t="shared" si="181"/>
        <v>0</v>
      </c>
      <c r="X172" s="155">
        <f t="shared" si="181"/>
        <v>0</v>
      </c>
      <c r="Y172" s="155">
        <f t="shared" si="181"/>
        <v>0</v>
      </c>
      <c r="Z172" s="155">
        <f t="shared" si="181"/>
        <v>0</v>
      </c>
      <c r="AA172" s="155">
        <f t="shared" si="181"/>
        <v>0</v>
      </c>
      <c r="AB172" s="155">
        <f t="shared" si="181"/>
        <v>0</v>
      </c>
      <c r="AC172" s="155">
        <f t="shared" si="181"/>
        <v>0</v>
      </c>
    </row>
    <row r="173" spans="2:29" ht="15" thickTop="1" x14ac:dyDescent="0.3"/>
  </sheetData>
  <mergeCells count="1">
    <mergeCell ref="B46:D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4449D-C8FC-4E69-B02B-D77BE7CF63AE}">
  <sheetPr>
    <tabColor theme="4" tint="0.59999389629810485"/>
  </sheetPr>
  <dimension ref="B1:AC173"/>
  <sheetViews>
    <sheetView showGridLines="0" topLeftCell="A5" zoomScale="80" zoomScaleNormal="80" workbookViewId="0">
      <selection activeCell="AC151" sqref="AC151"/>
    </sheetView>
  </sheetViews>
  <sheetFormatPr defaultRowHeight="14.4" x14ac:dyDescent="0.3"/>
  <cols>
    <col min="1" max="1" width="5.6640625" customWidth="1"/>
    <col min="2" max="2" width="70.6640625" customWidth="1"/>
    <col min="3" max="3" width="6.6640625" customWidth="1"/>
    <col min="4" max="4" width="8.33203125" bestFit="1" customWidth="1"/>
    <col min="5" max="5" width="9.33203125" bestFit="1" customWidth="1"/>
    <col min="10" max="10" width="9.33203125" bestFit="1" customWidth="1"/>
    <col min="15" max="26" width="9.33203125" bestFit="1" customWidth="1"/>
    <col min="27" max="29" width="10.33203125" bestFit="1" customWidth="1"/>
  </cols>
  <sheetData>
    <row r="1" spans="2:29" ht="18" x14ac:dyDescent="0.35">
      <c r="B1" s="1" t="str">
        <f>"Scenario "&amp;'Scenario Inputs'!B125</f>
        <v>Scenario G - Alternative Pathway 7</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Inputs'!J126*('Scenario Inputs'!J3/'Scenario Inputs'!$G$3)</f>
        <v>0</v>
      </c>
      <c r="F4" s="148">
        <f>'Scenario Inputs'!K126*('Scenario Inputs'!K3/'Scenario Inputs'!$G$3)</f>
        <v>0</v>
      </c>
      <c r="G4" s="148">
        <f>'Scenario Inputs'!L126*('Scenario Inputs'!L3/'Scenario Inputs'!$G$3)</f>
        <v>0</v>
      </c>
      <c r="H4" s="148">
        <f>'Scenario Inputs'!M126*('Scenario Inputs'!M3/'Scenario Inputs'!$G$3)</f>
        <v>0</v>
      </c>
      <c r="I4" s="148">
        <f>'Scenario Inputs'!N126*('Scenario Inputs'!N3/'Scenario Inputs'!$G$3)</f>
        <v>0</v>
      </c>
      <c r="J4" s="148">
        <f>'Scenario Inputs'!O126*('Scenario Inputs'!O3/'Scenario Inputs'!$G$3)</f>
        <v>0</v>
      </c>
      <c r="K4" s="148">
        <f>'Scenario Inputs'!P126*('Scenario Inputs'!P3/'Scenario Inputs'!$G$3)</f>
        <v>0</v>
      </c>
      <c r="L4" s="148">
        <f>'Scenario Inputs'!Q126*('Scenario Inputs'!Q3/'Scenario Inputs'!$G$3)</f>
        <v>0</v>
      </c>
      <c r="M4" s="148">
        <f>'Scenario Inputs'!R126*('Scenario Inputs'!R3/'Scenario Inputs'!$G$3)</f>
        <v>0</v>
      </c>
      <c r="N4" s="148">
        <f>'Scenario Inputs'!S126*('Scenario Inputs'!S3/'Scenario Inputs'!$G$3)</f>
        <v>0</v>
      </c>
      <c r="O4" s="148">
        <f>'Scenario Inputs'!T126*('Scenario Inputs'!T3/'Scenario Inputs'!$G$3)</f>
        <v>0</v>
      </c>
      <c r="P4" s="148">
        <f>'Scenario Inputs'!U126*('Scenario Inputs'!U3/'Scenario Inputs'!$G$3)</f>
        <v>0</v>
      </c>
      <c r="Q4" s="148">
        <f>'Scenario Inputs'!V126*('Scenario Inputs'!V3/'Scenario Inputs'!$G$3)</f>
        <v>0</v>
      </c>
      <c r="R4" s="148">
        <f>'Scenario Inputs'!W126*('Scenario Inputs'!W3/'Scenario Inputs'!$G$3)</f>
        <v>0</v>
      </c>
      <c r="S4" s="148">
        <f>'Scenario Inputs'!X126*('Scenario Inputs'!X3/'Scenario Inputs'!$G$3)</f>
        <v>0</v>
      </c>
      <c r="T4" s="148">
        <f>'Scenario Inputs'!Y126*('Scenario Inputs'!Y3/'Scenario Inputs'!$G$3)</f>
        <v>0</v>
      </c>
      <c r="U4" s="148">
        <f>'Scenario Inputs'!Z126*('Scenario Inputs'!Z3/'Scenario Inputs'!$G$3)</f>
        <v>0</v>
      </c>
      <c r="V4" s="148">
        <f>'Scenario Inputs'!AA126*('Scenario Inputs'!AA3/'Scenario Inputs'!$G$3)</f>
        <v>0</v>
      </c>
      <c r="W4" s="148">
        <f>'Scenario Inputs'!AB126*('Scenario Inputs'!AB3/'Scenario Inputs'!$G$3)</f>
        <v>0</v>
      </c>
      <c r="X4" s="148">
        <f>'Scenario Inputs'!AC126*('Scenario Inputs'!AC3/'Scenario Inputs'!$G$3)</f>
        <v>0</v>
      </c>
      <c r="Y4" s="148">
        <f>'Scenario Inputs'!AD126*('Scenario Inputs'!AD3/'Scenario Inputs'!$G$3)</f>
        <v>0</v>
      </c>
      <c r="Z4" s="148">
        <f>'Scenario Inputs'!AE126*('Scenario Inputs'!AE3/'Scenario Inputs'!$G$3)</f>
        <v>0</v>
      </c>
      <c r="AA4" s="148">
        <f>'Scenario Inputs'!AF126*('Scenario Inputs'!AF3/'Scenario Inputs'!$G$3)</f>
        <v>0</v>
      </c>
      <c r="AB4" s="148">
        <f>'Scenario Inputs'!AG126*('Scenario Inputs'!AG3/'Scenario Inputs'!$G$3)</f>
        <v>0</v>
      </c>
      <c r="AC4" s="67">
        <f>'Scenario Inputs'!AH126*('Scenario Inputs'!AH3/'Scenario Inputs'!$G$3)</f>
        <v>0</v>
      </c>
    </row>
    <row r="5" spans="2:29" x14ac:dyDescent="0.3">
      <c r="B5" s="3" t="s">
        <v>88</v>
      </c>
      <c r="C5" s="3" t="s">
        <v>86</v>
      </c>
      <c r="D5" s="3" t="s">
        <v>87</v>
      </c>
      <c r="E5" s="88">
        <f>'Scenario Inputs'!J130*('Scenario Inputs'!J3/'Scenario Inputs'!$G$3)</f>
        <v>0</v>
      </c>
      <c r="F5" s="166">
        <f>'Scenario Inputs'!K130*('Scenario Inputs'!K3/'Scenario Inputs'!$G$3)</f>
        <v>0</v>
      </c>
      <c r="G5" s="166">
        <f>'Scenario Inputs'!L130*('Scenario Inputs'!L3/'Scenario Inputs'!$G$3)</f>
        <v>0</v>
      </c>
      <c r="H5" s="166">
        <f>'Scenario Inputs'!M130*('Scenario Inputs'!M3/'Scenario Inputs'!$G$3)</f>
        <v>0</v>
      </c>
      <c r="I5" s="166">
        <f>'Scenario Inputs'!N130*('Scenario Inputs'!N3/'Scenario Inputs'!$G$3)</f>
        <v>0</v>
      </c>
      <c r="J5" s="166">
        <f>'Scenario Inputs'!O130*('Scenario Inputs'!O3/'Scenario Inputs'!$G$3)</f>
        <v>0</v>
      </c>
      <c r="K5" s="166">
        <f>'Scenario Inputs'!P130*('Scenario Inputs'!P3/'Scenario Inputs'!$G$3)</f>
        <v>0</v>
      </c>
      <c r="L5" s="166">
        <f>'Scenario Inputs'!Q130*('Scenario Inputs'!Q3/'Scenario Inputs'!$G$3)</f>
        <v>0</v>
      </c>
      <c r="M5" s="166">
        <f>'Scenario Inputs'!R130*('Scenario Inputs'!R3/'Scenario Inputs'!$G$3)</f>
        <v>0</v>
      </c>
      <c r="N5" s="166">
        <f>'Scenario Inputs'!S130*('Scenario Inputs'!S3/'Scenario Inputs'!$G$3)</f>
        <v>0</v>
      </c>
      <c r="O5" s="166">
        <f>'Scenario Inputs'!T130*('Scenario Inputs'!T3/'Scenario Inputs'!$G$3)</f>
        <v>0</v>
      </c>
      <c r="P5" s="166">
        <f>'Scenario Inputs'!U130*('Scenario Inputs'!U3/'Scenario Inputs'!$G$3)</f>
        <v>0</v>
      </c>
      <c r="Q5" s="166">
        <f>'Scenario Inputs'!V130*('Scenario Inputs'!V3/'Scenario Inputs'!$G$3)</f>
        <v>0</v>
      </c>
      <c r="R5" s="166">
        <f>'Scenario Inputs'!W130*('Scenario Inputs'!W3/'Scenario Inputs'!$G$3)</f>
        <v>0</v>
      </c>
      <c r="S5" s="166">
        <f>'Scenario Inputs'!X130*('Scenario Inputs'!X3/'Scenario Inputs'!$G$3)</f>
        <v>0</v>
      </c>
      <c r="T5" s="166">
        <f>'Scenario Inputs'!Y130*('Scenario Inputs'!Y3/'Scenario Inputs'!$G$3)</f>
        <v>0</v>
      </c>
      <c r="U5" s="166">
        <f>'Scenario Inputs'!Z130*('Scenario Inputs'!Z3/'Scenario Inputs'!$G$3)</f>
        <v>0</v>
      </c>
      <c r="V5" s="166">
        <f>'Scenario Inputs'!AA130*('Scenario Inputs'!AA3/'Scenario Inputs'!$G$3)</f>
        <v>0</v>
      </c>
      <c r="W5" s="166">
        <f>'Scenario Inputs'!AB130*('Scenario Inputs'!AB3/'Scenario Inputs'!$G$3)</f>
        <v>0</v>
      </c>
      <c r="X5" s="166">
        <f>'Scenario Inputs'!AC130*('Scenario Inputs'!AC3/'Scenario Inputs'!$G$3)</f>
        <v>0</v>
      </c>
      <c r="Y5" s="166">
        <f>'Scenario Inputs'!AD130*('Scenario Inputs'!AD3/'Scenario Inputs'!$G$3)</f>
        <v>0</v>
      </c>
      <c r="Z5" s="166">
        <f>'Scenario Inputs'!AE130*('Scenario Inputs'!AE3/'Scenario Inputs'!$G$3)</f>
        <v>0</v>
      </c>
      <c r="AA5" s="166">
        <f>'Scenario Inputs'!AF130*('Scenario Inputs'!AF3/'Scenario Inputs'!$G$3)</f>
        <v>0</v>
      </c>
      <c r="AB5" s="166">
        <f>'Scenario Inputs'!AG130*('Scenario Inputs'!AG3/'Scenario Inputs'!$G$3)</f>
        <v>0</v>
      </c>
      <c r="AC5" s="163">
        <f>'Scenario Inputs'!AH130*('Scenario Inputs'!AH3/'Scenario Inputs'!$G$3)</f>
        <v>0</v>
      </c>
    </row>
    <row r="6" spans="2:29" x14ac:dyDescent="0.3">
      <c r="B6" s="17" t="s">
        <v>89</v>
      </c>
      <c r="C6" s="17" t="s">
        <v>86</v>
      </c>
      <c r="D6" s="17" t="s">
        <v>87</v>
      </c>
      <c r="E6" s="16">
        <f t="shared" ref="E6:AC6" si="0">E5+E4</f>
        <v>0</v>
      </c>
      <c r="F6" s="16">
        <f t="shared" si="0"/>
        <v>0</v>
      </c>
      <c r="G6" s="16">
        <f t="shared" si="0"/>
        <v>0</v>
      </c>
      <c r="H6" s="16">
        <f t="shared" si="0"/>
        <v>0</v>
      </c>
      <c r="I6" s="16">
        <f t="shared" si="0"/>
        <v>0</v>
      </c>
      <c r="J6" s="16">
        <f t="shared" si="0"/>
        <v>0</v>
      </c>
      <c r="K6" s="16">
        <f t="shared" si="0"/>
        <v>0</v>
      </c>
      <c r="L6" s="16">
        <f t="shared" si="0"/>
        <v>0</v>
      </c>
      <c r="M6" s="16">
        <f t="shared" si="0"/>
        <v>0</v>
      </c>
      <c r="N6" s="16">
        <f t="shared" si="0"/>
        <v>0</v>
      </c>
      <c r="O6" s="16">
        <f t="shared" si="0"/>
        <v>0</v>
      </c>
      <c r="P6" s="16">
        <f t="shared" si="0"/>
        <v>0</v>
      </c>
      <c r="Q6" s="16">
        <f t="shared" si="0"/>
        <v>0</v>
      </c>
      <c r="R6" s="16">
        <f t="shared" si="0"/>
        <v>0</v>
      </c>
      <c r="S6" s="16">
        <f t="shared" si="0"/>
        <v>0</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0</v>
      </c>
      <c r="F8" s="41">
        <f t="shared" ref="F8:AC8" si="1">F4</f>
        <v>0</v>
      </c>
      <c r="G8" s="41">
        <f t="shared" si="1"/>
        <v>0</v>
      </c>
      <c r="H8" s="41">
        <f t="shared" si="1"/>
        <v>0</v>
      </c>
      <c r="I8" s="41">
        <f t="shared" si="1"/>
        <v>0</v>
      </c>
      <c r="J8" s="41">
        <f t="shared" si="1"/>
        <v>0</v>
      </c>
      <c r="K8" s="41">
        <f t="shared" si="1"/>
        <v>0</v>
      </c>
      <c r="L8" s="41">
        <f t="shared" si="1"/>
        <v>0</v>
      </c>
      <c r="M8" s="41">
        <f t="shared" si="1"/>
        <v>0</v>
      </c>
      <c r="N8" s="41">
        <f t="shared" si="1"/>
        <v>0</v>
      </c>
      <c r="O8" s="41">
        <f t="shared" si="1"/>
        <v>0</v>
      </c>
      <c r="P8" s="41">
        <f t="shared" si="1"/>
        <v>0</v>
      </c>
      <c r="Q8" s="41">
        <f t="shared" si="1"/>
        <v>0</v>
      </c>
      <c r="R8" s="41">
        <f t="shared" si="1"/>
        <v>0</v>
      </c>
      <c r="S8" s="41">
        <f t="shared" si="1"/>
        <v>0</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30"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0</v>
      </c>
      <c r="G12" s="74">
        <f t="shared" ref="G12:AC12" si="2">F21</f>
        <v>0</v>
      </c>
      <c r="H12" s="74">
        <f t="shared" si="2"/>
        <v>0</v>
      </c>
      <c r="I12" s="74">
        <f t="shared" si="2"/>
        <v>0</v>
      </c>
      <c r="J12" s="74">
        <f t="shared" si="2"/>
        <v>0</v>
      </c>
      <c r="K12" s="74">
        <f t="shared" si="2"/>
        <v>0</v>
      </c>
      <c r="L12" s="74">
        <f t="shared" si="2"/>
        <v>0</v>
      </c>
      <c r="M12" s="74">
        <f t="shared" si="2"/>
        <v>0</v>
      </c>
      <c r="N12" s="74">
        <f t="shared" si="2"/>
        <v>0</v>
      </c>
      <c r="O12" s="74">
        <f t="shared" si="2"/>
        <v>0</v>
      </c>
      <c r="P12" s="74">
        <f t="shared" si="2"/>
        <v>0</v>
      </c>
      <c r="Q12" s="74">
        <f t="shared" si="2"/>
        <v>0</v>
      </c>
      <c r="R12" s="74">
        <f t="shared" si="2"/>
        <v>0</v>
      </c>
      <c r="S12" s="74">
        <f t="shared" si="2"/>
        <v>0</v>
      </c>
      <c r="T12" s="74">
        <f t="shared" si="2"/>
        <v>0</v>
      </c>
      <c r="U12" s="74">
        <f t="shared" si="2"/>
        <v>0</v>
      </c>
      <c r="V12" s="74">
        <f t="shared" si="2"/>
        <v>0</v>
      </c>
      <c r="W12" s="74">
        <f t="shared" si="2"/>
        <v>0</v>
      </c>
      <c r="X12" s="74">
        <f t="shared" si="2"/>
        <v>0</v>
      </c>
      <c r="Y12" s="74">
        <f t="shared" si="2"/>
        <v>0</v>
      </c>
      <c r="Z12" s="74">
        <f t="shared" si="2"/>
        <v>0</v>
      </c>
      <c r="AA12" s="74">
        <f t="shared" si="2"/>
        <v>0</v>
      </c>
      <c r="AB12" s="74">
        <f t="shared" si="2"/>
        <v>0</v>
      </c>
      <c r="AC12" s="74">
        <f t="shared" si="2"/>
        <v>0</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v>
      </c>
      <c r="G14" s="43">
        <f t="shared" ref="G14:AC14" si="3">G13*G12</f>
        <v>0</v>
      </c>
      <c r="H14" s="43">
        <f t="shared" si="3"/>
        <v>0</v>
      </c>
      <c r="I14" s="43">
        <f t="shared" si="3"/>
        <v>0</v>
      </c>
      <c r="J14" s="43">
        <f t="shared" si="3"/>
        <v>0</v>
      </c>
      <c r="K14" s="43">
        <f t="shared" si="3"/>
        <v>0</v>
      </c>
      <c r="L14" s="43">
        <f t="shared" si="3"/>
        <v>0</v>
      </c>
      <c r="M14" s="43">
        <f t="shared" si="3"/>
        <v>0</v>
      </c>
      <c r="N14" s="43">
        <f t="shared" si="3"/>
        <v>0</v>
      </c>
      <c r="O14" s="43">
        <f t="shared" si="3"/>
        <v>0</v>
      </c>
      <c r="P14" s="43">
        <f t="shared" si="3"/>
        <v>0</v>
      </c>
      <c r="Q14" s="43">
        <f t="shared" si="3"/>
        <v>0</v>
      </c>
      <c r="R14" s="43">
        <f t="shared" si="3"/>
        <v>0</v>
      </c>
      <c r="S14" s="43">
        <f t="shared" si="3"/>
        <v>0</v>
      </c>
      <c r="T14" s="43">
        <f t="shared" si="3"/>
        <v>0</v>
      </c>
      <c r="U14" s="43">
        <f t="shared" si="3"/>
        <v>0</v>
      </c>
      <c r="V14" s="43">
        <f t="shared" si="3"/>
        <v>0</v>
      </c>
      <c r="W14" s="43">
        <f t="shared" si="3"/>
        <v>0</v>
      </c>
      <c r="X14" s="43">
        <f t="shared" si="3"/>
        <v>0</v>
      </c>
      <c r="Y14" s="43">
        <f t="shared" si="3"/>
        <v>0</v>
      </c>
      <c r="Z14" s="43">
        <f t="shared" si="3"/>
        <v>0</v>
      </c>
      <c r="AA14" s="43">
        <f t="shared" si="3"/>
        <v>0</v>
      </c>
      <c r="AB14" s="43">
        <f t="shared" si="3"/>
        <v>0</v>
      </c>
      <c r="AC14" s="43">
        <f t="shared" si="3"/>
        <v>0</v>
      </c>
    </row>
    <row r="15" spans="2:29" x14ac:dyDescent="0.3">
      <c r="B15" s="19" t="s">
        <v>96</v>
      </c>
      <c r="C15" s="3" t="s">
        <v>86</v>
      </c>
      <c r="D15" s="3" t="s">
        <v>87</v>
      </c>
      <c r="E15" s="25">
        <f t="shared" ref="E15:AC15" si="4">E8</f>
        <v>0</v>
      </c>
      <c r="F15" s="25">
        <f t="shared" si="4"/>
        <v>0</v>
      </c>
      <c r="G15" s="25">
        <f t="shared" si="4"/>
        <v>0</v>
      </c>
      <c r="H15" s="25">
        <f t="shared" si="4"/>
        <v>0</v>
      </c>
      <c r="I15" s="25">
        <f t="shared" si="4"/>
        <v>0</v>
      </c>
      <c r="J15" s="25">
        <f t="shared" si="4"/>
        <v>0</v>
      </c>
      <c r="K15" s="25">
        <f t="shared" si="4"/>
        <v>0</v>
      </c>
      <c r="L15" s="25">
        <f t="shared" si="4"/>
        <v>0</v>
      </c>
      <c r="M15" s="25">
        <f t="shared" si="4"/>
        <v>0</v>
      </c>
      <c r="N15" s="25">
        <f t="shared" si="4"/>
        <v>0</v>
      </c>
      <c r="O15" s="25">
        <f t="shared" si="4"/>
        <v>0</v>
      </c>
      <c r="P15" s="25">
        <f t="shared" si="4"/>
        <v>0</v>
      </c>
      <c r="Q15" s="25">
        <f t="shared" si="4"/>
        <v>0</v>
      </c>
      <c r="R15" s="25">
        <f t="shared" si="4"/>
        <v>0</v>
      </c>
      <c r="S15" s="25">
        <f t="shared" si="4"/>
        <v>0</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Inputs'!J135</f>
        <v>4.07E-2</v>
      </c>
      <c r="F17" s="26">
        <f>'Scenario Inputs'!K135</f>
        <v>4.07E-2</v>
      </c>
      <c r="G17" s="26">
        <f>'Scenario Inputs'!L135</f>
        <v>4.07E-2</v>
      </c>
      <c r="H17" s="26">
        <f>'Scenario Inputs'!M135</f>
        <v>4.07E-2</v>
      </c>
      <c r="I17" s="26">
        <f>'Scenario Inputs'!N135</f>
        <v>4.07E-2</v>
      </c>
      <c r="J17" s="26">
        <f>'Scenario Inputs'!O135</f>
        <v>4.07E-2</v>
      </c>
      <c r="K17" s="26">
        <f>'Scenario Inputs'!P135</f>
        <v>4.07E-2</v>
      </c>
      <c r="L17" s="26">
        <f>'Scenario Inputs'!Q135</f>
        <v>4.07E-2</v>
      </c>
      <c r="M17" s="26">
        <f>'Scenario Inputs'!R135</f>
        <v>4.07E-2</v>
      </c>
      <c r="N17" s="26">
        <f>'Scenario Inputs'!S135</f>
        <v>4.07E-2</v>
      </c>
      <c r="O17" s="26">
        <f>'Scenario Inputs'!T135</f>
        <v>4.07E-2</v>
      </c>
      <c r="P17" s="26">
        <f>'Scenario Inputs'!U135</f>
        <v>4.07E-2</v>
      </c>
      <c r="Q17" s="26">
        <f>'Scenario Inputs'!V135</f>
        <v>4.07E-2</v>
      </c>
      <c r="R17" s="26">
        <f>'Scenario Inputs'!W135</f>
        <v>4.07E-2</v>
      </c>
      <c r="S17" s="26">
        <f>'Scenario Inputs'!X135</f>
        <v>4.07E-2</v>
      </c>
      <c r="T17" s="26">
        <f>'Scenario Inputs'!Y135</f>
        <v>4.07E-2</v>
      </c>
      <c r="U17" s="26">
        <f>'Scenario Inputs'!Z135</f>
        <v>4.07E-2</v>
      </c>
      <c r="V17" s="26">
        <f>'Scenario Inputs'!AA135</f>
        <v>4.07E-2</v>
      </c>
      <c r="W17" s="26">
        <f>'Scenario Inputs'!AB135</f>
        <v>4.07E-2</v>
      </c>
      <c r="X17" s="26">
        <f>'Scenario Inputs'!AC135</f>
        <v>4.07E-2</v>
      </c>
      <c r="Y17" s="26">
        <f>'Scenario Inputs'!AD135</f>
        <v>4.07E-2</v>
      </c>
      <c r="Z17" s="26">
        <f>'Scenario Inputs'!AE135</f>
        <v>4.07E-2</v>
      </c>
      <c r="AA17" s="26">
        <f>'Scenario Inputs'!AF135</f>
        <v>4.07E-2</v>
      </c>
      <c r="AB17" s="26">
        <f>'Scenario Inputs'!AG135</f>
        <v>4.07E-2</v>
      </c>
      <c r="AC17" s="26">
        <f>'Scenario Inputs'!AH135</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0</v>
      </c>
      <c r="G19" s="43">
        <f t="shared" ref="G19:AC19" si="5">(G12+G14)*G17</f>
        <v>0</v>
      </c>
      <c r="H19" s="43">
        <f t="shared" si="5"/>
        <v>0</v>
      </c>
      <c r="I19" s="43">
        <f t="shared" si="5"/>
        <v>0</v>
      </c>
      <c r="J19" s="43">
        <f t="shared" si="5"/>
        <v>0</v>
      </c>
      <c r="K19" s="43">
        <f t="shared" si="5"/>
        <v>0</v>
      </c>
      <c r="L19" s="43">
        <f t="shared" si="5"/>
        <v>0</v>
      </c>
      <c r="M19" s="43">
        <f t="shared" si="5"/>
        <v>0</v>
      </c>
      <c r="N19" s="43">
        <f t="shared" si="5"/>
        <v>0</v>
      </c>
      <c r="O19" s="43">
        <f t="shared" si="5"/>
        <v>0</v>
      </c>
      <c r="P19" s="43">
        <f t="shared" si="5"/>
        <v>0</v>
      </c>
      <c r="Q19" s="43">
        <f t="shared" si="5"/>
        <v>0</v>
      </c>
      <c r="R19" s="43">
        <f t="shared" si="5"/>
        <v>0</v>
      </c>
      <c r="S19" s="43">
        <f t="shared" si="5"/>
        <v>0</v>
      </c>
      <c r="T19" s="43">
        <f t="shared" si="5"/>
        <v>0</v>
      </c>
      <c r="U19" s="43">
        <f t="shared" si="5"/>
        <v>0</v>
      </c>
      <c r="V19" s="43">
        <f t="shared" si="5"/>
        <v>0</v>
      </c>
      <c r="W19" s="43">
        <f t="shared" si="5"/>
        <v>0</v>
      </c>
      <c r="X19" s="43">
        <f t="shared" si="5"/>
        <v>0</v>
      </c>
      <c r="Y19" s="43">
        <f t="shared" si="5"/>
        <v>0</v>
      </c>
      <c r="Z19" s="43">
        <f t="shared" si="5"/>
        <v>0</v>
      </c>
      <c r="AA19" s="43">
        <f t="shared" si="5"/>
        <v>0</v>
      </c>
      <c r="AB19" s="43">
        <f t="shared" si="5"/>
        <v>0</v>
      </c>
      <c r="AC19" s="43">
        <f t="shared" si="5"/>
        <v>0</v>
      </c>
    </row>
    <row r="20" spans="2:29" x14ac:dyDescent="0.3">
      <c r="B20" s="18" t="s">
        <v>234</v>
      </c>
      <c r="C20" s="3" t="s">
        <v>86</v>
      </c>
      <c r="D20" s="3" t="s">
        <v>87</v>
      </c>
      <c r="E20" s="43">
        <f>E15*E16*E17</f>
        <v>0</v>
      </c>
      <c r="F20" s="43">
        <f>F15*F16*F17</f>
        <v>0</v>
      </c>
      <c r="G20" s="43">
        <f t="shared" ref="G20:AC20" si="6">G15*G16*G17</f>
        <v>0</v>
      </c>
      <c r="H20" s="43">
        <f t="shared" si="6"/>
        <v>0</v>
      </c>
      <c r="I20" s="43">
        <f t="shared" si="6"/>
        <v>0</v>
      </c>
      <c r="J20" s="43">
        <f t="shared" si="6"/>
        <v>0</v>
      </c>
      <c r="K20" s="43">
        <f t="shared" si="6"/>
        <v>0</v>
      </c>
      <c r="L20" s="43">
        <f t="shared" si="6"/>
        <v>0</v>
      </c>
      <c r="M20" s="43">
        <f t="shared" si="6"/>
        <v>0</v>
      </c>
      <c r="N20" s="43">
        <f t="shared" si="6"/>
        <v>0</v>
      </c>
      <c r="O20" s="43">
        <f t="shared" si="6"/>
        <v>0</v>
      </c>
      <c r="P20" s="43">
        <f t="shared" si="6"/>
        <v>0</v>
      </c>
      <c r="Q20" s="43">
        <f t="shared" si="6"/>
        <v>0</v>
      </c>
      <c r="R20" s="43">
        <f t="shared" si="6"/>
        <v>0</v>
      </c>
      <c r="S20" s="43">
        <f t="shared" si="6"/>
        <v>0</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0</v>
      </c>
      <c r="F21" s="76">
        <f>F12+F14+F15-F19-F20</f>
        <v>0</v>
      </c>
      <c r="G21" s="76">
        <f t="shared" ref="G21:AC21" si="7">G12+G14+G15-G19-G20</f>
        <v>0</v>
      </c>
      <c r="H21" s="76">
        <f t="shared" si="7"/>
        <v>0</v>
      </c>
      <c r="I21" s="76">
        <f t="shared" si="7"/>
        <v>0</v>
      </c>
      <c r="J21" s="76">
        <f t="shared" si="7"/>
        <v>0</v>
      </c>
      <c r="K21" s="76">
        <f t="shared" si="7"/>
        <v>0</v>
      </c>
      <c r="L21" s="76">
        <f t="shared" si="7"/>
        <v>0</v>
      </c>
      <c r="M21" s="76">
        <f t="shared" si="7"/>
        <v>0</v>
      </c>
      <c r="N21" s="76">
        <f t="shared" si="7"/>
        <v>0</v>
      </c>
      <c r="O21" s="76">
        <f t="shared" si="7"/>
        <v>0</v>
      </c>
      <c r="P21" s="76">
        <f t="shared" si="7"/>
        <v>0</v>
      </c>
      <c r="Q21" s="76">
        <f t="shared" si="7"/>
        <v>0</v>
      </c>
      <c r="R21" s="76">
        <f t="shared" si="7"/>
        <v>0</v>
      </c>
      <c r="S21" s="76">
        <f t="shared" si="7"/>
        <v>0</v>
      </c>
      <c r="T21" s="76">
        <f t="shared" si="7"/>
        <v>0</v>
      </c>
      <c r="U21" s="76">
        <f t="shared" si="7"/>
        <v>0</v>
      </c>
      <c r="V21" s="76">
        <f t="shared" si="7"/>
        <v>0</v>
      </c>
      <c r="W21" s="76">
        <f t="shared" si="7"/>
        <v>0</v>
      </c>
      <c r="X21" s="76">
        <f t="shared" si="7"/>
        <v>0</v>
      </c>
      <c r="Y21" s="76">
        <f t="shared" si="7"/>
        <v>0</v>
      </c>
      <c r="Z21" s="76">
        <f t="shared" si="7"/>
        <v>0</v>
      </c>
      <c r="AA21" s="76">
        <f t="shared" si="7"/>
        <v>0</v>
      </c>
      <c r="AB21" s="76">
        <f t="shared" si="7"/>
        <v>0</v>
      </c>
      <c r="AC21" s="76">
        <f t="shared" si="7"/>
        <v>0</v>
      </c>
    </row>
    <row r="22" spans="2:29" x14ac:dyDescent="0.3">
      <c r="B22" s="27" t="s">
        <v>245</v>
      </c>
      <c r="C22" s="28" t="s">
        <v>86</v>
      </c>
      <c r="D22" s="28" t="s">
        <v>87</v>
      </c>
      <c r="E22" s="170">
        <f t="shared" ref="E22" si="8">AVERAGE(SUM(E12,E14),(E21*(1/(1+E29))))</f>
        <v>0</v>
      </c>
      <c r="F22" s="170">
        <f t="shared" ref="F22" si="9">AVERAGE(SUM(F12,F14),(F21*(1/(1+F29))))</f>
        <v>0</v>
      </c>
      <c r="G22" s="170">
        <f t="shared" ref="G22" si="10">AVERAGE(SUM(G12,G14),(G21*(1/(1+G29))))</f>
        <v>0</v>
      </c>
      <c r="H22" s="170">
        <f t="shared" ref="H22" si="11">AVERAGE(SUM(H12,H14),(H21*(1/(1+H29))))</f>
        <v>0</v>
      </c>
      <c r="I22" s="170">
        <f t="shared" ref="I22" si="12">AVERAGE(SUM(I12,I14),(I21*(1/(1+I29))))</f>
        <v>0</v>
      </c>
      <c r="J22" s="170">
        <f t="shared" ref="J22" si="13">AVERAGE(SUM(J12,J14),(J21*(1/(1+J29))))</f>
        <v>0</v>
      </c>
      <c r="K22" s="170">
        <f t="shared" ref="K22" si="14">AVERAGE(SUM(K12,K14),(K21*(1/(1+K29))))</f>
        <v>0</v>
      </c>
      <c r="L22" s="170">
        <f t="shared" ref="L22" si="15">AVERAGE(SUM(L12,L14),(L21*(1/(1+L29))))</f>
        <v>0</v>
      </c>
      <c r="M22" s="170">
        <f t="shared" ref="M22" si="16">AVERAGE(SUM(M12,M14),(M21*(1/(1+M29))))</f>
        <v>0</v>
      </c>
      <c r="N22" s="170">
        <f t="shared" ref="N22" si="17">AVERAGE(SUM(N12,N14),(N21*(1/(1+N29))))</f>
        <v>0</v>
      </c>
      <c r="O22" s="170">
        <f t="shared" ref="O22" si="18">AVERAGE(SUM(O12,O14),(O21*(1/(1+O29))))</f>
        <v>0</v>
      </c>
      <c r="P22" s="170">
        <f t="shared" ref="P22" si="19">AVERAGE(SUM(P12,P14),(P21*(1/(1+P29))))</f>
        <v>0</v>
      </c>
      <c r="Q22" s="170">
        <f t="shared" ref="Q22" si="20">AVERAGE(SUM(Q12,Q14),(Q21*(1/(1+Q29))))</f>
        <v>0</v>
      </c>
      <c r="R22" s="170">
        <f t="shared" ref="R22" si="21">AVERAGE(SUM(R12,R14),(R21*(1/(1+R29))))</f>
        <v>0</v>
      </c>
      <c r="S22" s="170">
        <f t="shared" ref="S22" si="22">AVERAGE(SUM(S12,S14),(S21*(1/(1+S29))))</f>
        <v>0</v>
      </c>
      <c r="T22" s="170">
        <f t="shared" ref="T22" si="23">AVERAGE(SUM(T12,T14),(T21*(1/(1+T29))))</f>
        <v>0</v>
      </c>
      <c r="U22" s="170">
        <f t="shared" ref="U22" si="24">AVERAGE(SUM(U12,U14),(U21*(1/(1+U29))))</f>
        <v>0</v>
      </c>
      <c r="V22" s="170">
        <f t="shared" ref="V22" si="25">AVERAGE(SUM(V12,V14),(V21*(1/(1+V29))))</f>
        <v>0</v>
      </c>
      <c r="W22" s="170">
        <f t="shared" ref="W22" si="26">AVERAGE(SUM(W12,W14),(W21*(1/(1+W29))))</f>
        <v>0</v>
      </c>
      <c r="X22" s="170">
        <f t="shared" ref="X22" si="27">AVERAGE(SUM(X12,X14),(X21*(1/(1+X29))))</f>
        <v>0</v>
      </c>
      <c r="Y22" s="170">
        <f t="shared" ref="Y22" si="28">AVERAGE(SUM(Y12,Y14),(Y21*(1/(1+Y29))))</f>
        <v>0</v>
      </c>
      <c r="Z22" s="170">
        <f t="shared" ref="Z22" si="29">AVERAGE(SUM(Z12,Z14),(Z21*(1/(1+Z29))))</f>
        <v>0</v>
      </c>
      <c r="AA22" s="170">
        <f t="shared" ref="AA22" si="30">AVERAGE(SUM(AA12,AA14),(AA21*(1/(1+AA29))))</f>
        <v>0</v>
      </c>
      <c r="AB22" s="170">
        <f t="shared" ref="AB22" si="31">AVERAGE(SUM(AB12,AB14),(AB21*(1/(1+AB29))))</f>
        <v>0</v>
      </c>
      <c r="AC22" s="170">
        <f t="shared" ref="AC22" si="32">AVERAGE(SUM(AC12,AC14),(AC21*(1/(1+AC29))))</f>
        <v>0</v>
      </c>
    </row>
    <row r="23" spans="2:29" ht="15" thickBot="1" x14ac:dyDescent="0.35">
      <c r="B23" s="56" t="s">
        <v>229</v>
      </c>
      <c r="C23" s="57" t="s">
        <v>86</v>
      </c>
      <c r="D23" s="57" t="s">
        <v>87</v>
      </c>
      <c r="E23" s="75">
        <f t="shared" ref="E23" si="33">E19+E20</f>
        <v>0</v>
      </c>
      <c r="F23" s="75">
        <f t="shared" ref="F23:AC23" si="34">F19+F20</f>
        <v>0</v>
      </c>
      <c r="G23" s="75">
        <f t="shared" si="34"/>
        <v>0</v>
      </c>
      <c r="H23" s="75">
        <f t="shared" si="34"/>
        <v>0</v>
      </c>
      <c r="I23" s="75">
        <f t="shared" si="34"/>
        <v>0</v>
      </c>
      <c r="J23" s="75">
        <f t="shared" si="34"/>
        <v>0</v>
      </c>
      <c r="K23" s="75">
        <f t="shared" si="34"/>
        <v>0</v>
      </c>
      <c r="L23" s="75">
        <f t="shared" si="34"/>
        <v>0</v>
      </c>
      <c r="M23" s="75">
        <f t="shared" si="34"/>
        <v>0</v>
      </c>
      <c r="N23" s="75">
        <f t="shared" si="34"/>
        <v>0</v>
      </c>
      <c r="O23" s="75">
        <f t="shared" si="34"/>
        <v>0</v>
      </c>
      <c r="P23" s="75">
        <f t="shared" si="34"/>
        <v>0</v>
      </c>
      <c r="Q23" s="75">
        <f t="shared" si="34"/>
        <v>0</v>
      </c>
      <c r="R23" s="75">
        <f t="shared" si="34"/>
        <v>0</v>
      </c>
      <c r="S23" s="75">
        <f t="shared" si="34"/>
        <v>0</v>
      </c>
      <c r="T23" s="75">
        <f t="shared" si="34"/>
        <v>0</v>
      </c>
      <c r="U23" s="75">
        <f t="shared" si="34"/>
        <v>0</v>
      </c>
      <c r="V23" s="75">
        <f t="shared" si="34"/>
        <v>0</v>
      </c>
      <c r="W23" s="75">
        <f t="shared" si="34"/>
        <v>0</v>
      </c>
      <c r="X23" s="75">
        <f t="shared" si="34"/>
        <v>0</v>
      </c>
      <c r="Y23" s="75">
        <f t="shared" si="34"/>
        <v>0</v>
      </c>
      <c r="Z23" s="75">
        <f t="shared" si="34"/>
        <v>0</v>
      </c>
      <c r="AA23" s="75">
        <f t="shared" si="34"/>
        <v>0</v>
      </c>
      <c r="AB23" s="75">
        <f t="shared" si="34"/>
        <v>0</v>
      </c>
      <c r="AC23" s="75">
        <f t="shared" si="34"/>
        <v>0</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35">F5</f>
        <v>0</v>
      </c>
      <c r="G26" s="171">
        <f t="shared" si="35"/>
        <v>0</v>
      </c>
      <c r="H26" s="171">
        <f t="shared" si="35"/>
        <v>0</v>
      </c>
      <c r="I26" s="171">
        <f t="shared" si="35"/>
        <v>0</v>
      </c>
      <c r="J26" s="171">
        <f t="shared" si="35"/>
        <v>0</v>
      </c>
      <c r="K26" s="171">
        <f t="shared" si="35"/>
        <v>0</v>
      </c>
      <c r="L26" s="171">
        <f t="shared" si="35"/>
        <v>0</v>
      </c>
      <c r="M26" s="171">
        <f t="shared" si="35"/>
        <v>0</v>
      </c>
      <c r="N26" s="171">
        <f t="shared" si="35"/>
        <v>0</v>
      </c>
      <c r="O26" s="171">
        <f t="shared" si="35"/>
        <v>0</v>
      </c>
      <c r="P26" s="171">
        <f t="shared" si="35"/>
        <v>0</v>
      </c>
      <c r="Q26" s="171">
        <f t="shared" si="35"/>
        <v>0</v>
      </c>
      <c r="R26" s="171">
        <f t="shared" si="35"/>
        <v>0</v>
      </c>
      <c r="S26" s="171">
        <f t="shared" si="35"/>
        <v>0</v>
      </c>
      <c r="T26" s="171">
        <f t="shared" si="35"/>
        <v>0</v>
      </c>
      <c r="U26" s="171">
        <f t="shared" si="35"/>
        <v>0</v>
      </c>
      <c r="V26" s="171">
        <f t="shared" si="35"/>
        <v>0</v>
      </c>
      <c r="W26" s="171">
        <f t="shared" si="35"/>
        <v>0</v>
      </c>
      <c r="X26" s="171">
        <f t="shared" si="35"/>
        <v>0</v>
      </c>
      <c r="Y26" s="171">
        <f t="shared" si="35"/>
        <v>0</v>
      </c>
      <c r="Z26" s="171">
        <f t="shared" si="35"/>
        <v>0</v>
      </c>
      <c r="AA26" s="171">
        <f t="shared" si="35"/>
        <v>0</v>
      </c>
      <c r="AB26" s="171">
        <f t="shared" si="35"/>
        <v>0</v>
      </c>
      <c r="AC26" s="171">
        <f t="shared" si="35"/>
        <v>0</v>
      </c>
    </row>
    <row r="27" spans="2:29" x14ac:dyDescent="0.3">
      <c r="B27" s="3" t="s">
        <v>230</v>
      </c>
      <c r="C27" s="36" t="s">
        <v>86</v>
      </c>
      <c r="D27" s="36" t="s">
        <v>87</v>
      </c>
      <c r="E27" s="38">
        <f t="shared" ref="E27:AC27" si="36">E23</f>
        <v>0</v>
      </c>
      <c r="F27" s="38">
        <f t="shared" si="36"/>
        <v>0</v>
      </c>
      <c r="G27" s="38">
        <f t="shared" si="36"/>
        <v>0</v>
      </c>
      <c r="H27" s="38">
        <f t="shared" si="36"/>
        <v>0</v>
      </c>
      <c r="I27" s="38">
        <f t="shared" si="36"/>
        <v>0</v>
      </c>
      <c r="J27" s="38">
        <f t="shared" si="36"/>
        <v>0</v>
      </c>
      <c r="K27" s="38">
        <f t="shared" si="36"/>
        <v>0</v>
      </c>
      <c r="L27" s="38">
        <f t="shared" si="36"/>
        <v>0</v>
      </c>
      <c r="M27" s="38">
        <f t="shared" si="36"/>
        <v>0</v>
      </c>
      <c r="N27" s="38">
        <f t="shared" si="36"/>
        <v>0</v>
      </c>
      <c r="O27" s="38">
        <f t="shared" si="36"/>
        <v>0</v>
      </c>
      <c r="P27" s="38">
        <f t="shared" si="36"/>
        <v>0</v>
      </c>
      <c r="Q27" s="38">
        <f t="shared" si="36"/>
        <v>0</v>
      </c>
      <c r="R27" s="38">
        <f t="shared" si="36"/>
        <v>0</v>
      </c>
      <c r="S27" s="38">
        <f t="shared" si="36"/>
        <v>0</v>
      </c>
      <c r="T27" s="38">
        <f t="shared" si="36"/>
        <v>0</v>
      </c>
      <c r="U27" s="38">
        <f t="shared" si="36"/>
        <v>0</v>
      </c>
      <c r="V27" s="38">
        <f t="shared" si="36"/>
        <v>0</v>
      </c>
      <c r="W27" s="38">
        <f t="shared" si="36"/>
        <v>0</v>
      </c>
      <c r="X27" s="38">
        <f t="shared" si="36"/>
        <v>0</v>
      </c>
      <c r="Y27" s="38">
        <f t="shared" si="36"/>
        <v>0</v>
      </c>
      <c r="Z27" s="38">
        <f t="shared" si="36"/>
        <v>0</v>
      </c>
      <c r="AA27" s="38">
        <f t="shared" si="36"/>
        <v>0</v>
      </c>
      <c r="AB27" s="38">
        <f t="shared" si="36"/>
        <v>0</v>
      </c>
      <c r="AC27" s="38">
        <f t="shared" si="36"/>
        <v>0</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AC30" si="37">E29*E22</f>
        <v>0</v>
      </c>
      <c r="F30" s="38">
        <f t="shared" si="37"/>
        <v>0</v>
      </c>
      <c r="G30" s="38">
        <f t="shared" si="37"/>
        <v>0</v>
      </c>
      <c r="H30" s="38">
        <f t="shared" si="37"/>
        <v>0</v>
      </c>
      <c r="I30" s="38">
        <f t="shared" si="37"/>
        <v>0</v>
      </c>
      <c r="J30" s="38">
        <f t="shared" si="37"/>
        <v>0</v>
      </c>
      <c r="K30" s="38">
        <f t="shared" si="37"/>
        <v>0</v>
      </c>
      <c r="L30" s="38">
        <f t="shared" si="37"/>
        <v>0</v>
      </c>
      <c r="M30" s="38">
        <f t="shared" si="37"/>
        <v>0</v>
      </c>
      <c r="N30" s="38">
        <f t="shared" si="37"/>
        <v>0</v>
      </c>
      <c r="O30" s="38">
        <f t="shared" si="37"/>
        <v>0</v>
      </c>
      <c r="P30" s="38">
        <f t="shared" si="37"/>
        <v>0</v>
      </c>
      <c r="Q30" s="38">
        <f t="shared" si="37"/>
        <v>0</v>
      </c>
      <c r="R30" s="38">
        <f t="shared" si="37"/>
        <v>0</v>
      </c>
      <c r="S30" s="38">
        <f t="shared" si="37"/>
        <v>0</v>
      </c>
      <c r="T30" s="38">
        <f t="shared" si="37"/>
        <v>0</v>
      </c>
      <c r="U30" s="38">
        <f t="shared" si="37"/>
        <v>0</v>
      </c>
      <c r="V30" s="38">
        <f t="shared" si="37"/>
        <v>0</v>
      </c>
      <c r="W30" s="38">
        <f t="shared" si="37"/>
        <v>0</v>
      </c>
      <c r="X30" s="38">
        <f t="shared" si="37"/>
        <v>0</v>
      </c>
      <c r="Y30" s="38">
        <f t="shared" si="37"/>
        <v>0</v>
      </c>
      <c r="Z30" s="38">
        <f t="shared" si="37"/>
        <v>0</v>
      </c>
      <c r="AA30" s="38">
        <f t="shared" si="37"/>
        <v>0</v>
      </c>
      <c r="AB30" s="38">
        <f t="shared" si="37"/>
        <v>0</v>
      </c>
      <c r="AC30" s="38">
        <f t="shared" si="37"/>
        <v>0</v>
      </c>
    </row>
    <row r="31" spans="2:29" ht="15" thickBot="1" x14ac:dyDescent="0.35">
      <c r="B31" s="218" t="s">
        <v>100</v>
      </c>
      <c r="C31" s="229" t="s">
        <v>86</v>
      </c>
      <c r="D31" s="230" t="s">
        <v>87</v>
      </c>
      <c r="E31" s="231">
        <f>E26+E27+E30</f>
        <v>0</v>
      </c>
      <c r="F31" s="231">
        <f t="shared" ref="F31:AC31" si="38">F26+F27+F30</f>
        <v>0</v>
      </c>
      <c r="G31" s="231">
        <f t="shared" si="38"/>
        <v>0</v>
      </c>
      <c r="H31" s="231">
        <f t="shared" si="38"/>
        <v>0</v>
      </c>
      <c r="I31" s="231">
        <f t="shared" si="38"/>
        <v>0</v>
      </c>
      <c r="J31" s="231">
        <f t="shared" si="38"/>
        <v>0</v>
      </c>
      <c r="K31" s="231">
        <f t="shared" si="38"/>
        <v>0</v>
      </c>
      <c r="L31" s="231">
        <f t="shared" si="38"/>
        <v>0</v>
      </c>
      <c r="M31" s="231">
        <f t="shared" si="38"/>
        <v>0</v>
      </c>
      <c r="N31" s="231">
        <f t="shared" si="38"/>
        <v>0</v>
      </c>
      <c r="O31" s="231">
        <f t="shared" si="38"/>
        <v>0</v>
      </c>
      <c r="P31" s="231">
        <f t="shared" si="38"/>
        <v>0</v>
      </c>
      <c r="Q31" s="231">
        <f t="shared" si="38"/>
        <v>0</v>
      </c>
      <c r="R31" s="231">
        <f t="shared" si="38"/>
        <v>0</v>
      </c>
      <c r="S31" s="231">
        <f t="shared" si="38"/>
        <v>0</v>
      </c>
      <c r="T31" s="231">
        <f t="shared" si="38"/>
        <v>0</v>
      </c>
      <c r="U31" s="231">
        <f t="shared" si="38"/>
        <v>0</v>
      </c>
      <c r="V31" s="231">
        <f t="shared" si="38"/>
        <v>0</v>
      </c>
      <c r="W31" s="231">
        <f t="shared" si="38"/>
        <v>0</v>
      </c>
      <c r="X31" s="231">
        <f t="shared" si="38"/>
        <v>0</v>
      </c>
      <c r="Y31" s="231">
        <f t="shared" si="38"/>
        <v>0</v>
      </c>
      <c r="Z31" s="231">
        <f t="shared" si="38"/>
        <v>0</v>
      </c>
      <c r="AA31" s="231">
        <f t="shared" si="38"/>
        <v>0</v>
      </c>
      <c r="AB31" s="231">
        <f t="shared" si="38"/>
        <v>0</v>
      </c>
      <c r="AC31" s="231">
        <f t="shared" si="38"/>
        <v>0</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0</v>
      </c>
      <c r="F33" s="222">
        <f>F31+F32</f>
        <v>0</v>
      </c>
      <c r="G33" s="222">
        <f t="shared" ref="G33:AC33" si="39">G31+G32</f>
        <v>0</v>
      </c>
      <c r="H33" s="222">
        <f t="shared" si="39"/>
        <v>0</v>
      </c>
      <c r="I33" s="222">
        <f t="shared" si="39"/>
        <v>0</v>
      </c>
      <c r="J33" s="222">
        <f t="shared" si="39"/>
        <v>0</v>
      </c>
      <c r="K33" s="222">
        <f t="shared" si="39"/>
        <v>0</v>
      </c>
      <c r="L33" s="222">
        <f t="shared" si="39"/>
        <v>0</v>
      </c>
      <c r="M33" s="222">
        <f t="shared" si="39"/>
        <v>0</v>
      </c>
      <c r="N33" s="222">
        <f t="shared" si="39"/>
        <v>0</v>
      </c>
      <c r="O33" s="222">
        <f t="shared" si="39"/>
        <v>0</v>
      </c>
      <c r="P33" s="222">
        <f t="shared" si="39"/>
        <v>0</v>
      </c>
      <c r="Q33" s="222">
        <f t="shared" si="39"/>
        <v>0</v>
      </c>
      <c r="R33" s="222">
        <f t="shared" si="39"/>
        <v>0</v>
      </c>
      <c r="S33" s="222">
        <f t="shared" si="39"/>
        <v>0</v>
      </c>
      <c r="T33" s="222">
        <f t="shared" si="39"/>
        <v>0</v>
      </c>
      <c r="U33" s="222">
        <f t="shared" si="39"/>
        <v>0</v>
      </c>
      <c r="V33" s="222">
        <f t="shared" si="39"/>
        <v>0</v>
      </c>
      <c r="W33" s="222">
        <f t="shared" si="39"/>
        <v>0</v>
      </c>
      <c r="X33" s="222">
        <f t="shared" si="39"/>
        <v>0</v>
      </c>
      <c r="Y33" s="222">
        <f t="shared" si="39"/>
        <v>0</v>
      </c>
      <c r="Z33" s="222">
        <f t="shared" si="39"/>
        <v>0</v>
      </c>
      <c r="AA33" s="222">
        <f t="shared" si="39"/>
        <v>0</v>
      </c>
      <c r="AB33" s="222">
        <f t="shared" si="39"/>
        <v>0</v>
      </c>
      <c r="AC33" s="222">
        <f t="shared" si="39"/>
        <v>0</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0</v>
      </c>
      <c r="F35" s="237">
        <f>F34*F33</f>
        <v>0</v>
      </c>
      <c r="G35" s="237">
        <f t="shared" ref="G35:AC35" si="40">G34*G33</f>
        <v>0</v>
      </c>
      <c r="H35" s="237">
        <f t="shared" si="40"/>
        <v>0</v>
      </c>
      <c r="I35" s="237">
        <f t="shared" si="40"/>
        <v>0</v>
      </c>
      <c r="J35" s="237">
        <f t="shared" si="40"/>
        <v>0</v>
      </c>
      <c r="K35" s="237">
        <f t="shared" si="40"/>
        <v>0</v>
      </c>
      <c r="L35" s="237">
        <f t="shared" si="40"/>
        <v>0</v>
      </c>
      <c r="M35" s="237">
        <f t="shared" si="40"/>
        <v>0</v>
      </c>
      <c r="N35" s="237">
        <f t="shared" si="40"/>
        <v>0</v>
      </c>
      <c r="O35" s="237">
        <f t="shared" si="40"/>
        <v>0</v>
      </c>
      <c r="P35" s="237">
        <f t="shared" si="40"/>
        <v>0</v>
      </c>
      <c r="Q35" s="237">
        <f t="shared" si="40"/>
        <v>0</v>
      </c>
      <c r="R35" s="237">
        <f t="shared" si="40"/>
        <v>0</v>
      </c>
      <c r="S35" s="237">
        <f t="shared" si="40"/>
        <v>0</v>
      </c>
      <c r="T35" s="237">
        <f t="shared" si="40"/>
        <v>0</v>
      </c>
      <c r="U35" s="237">
        <f t="shared" si="40"/>
        <v>0</v>
      </c>
      <c r="V35" s="237">
        <f t="shared" si="40"/>
        <v>0</v>
      </c>
      <c r="W35" s="237">
        <f t="shared" si="40"/>
        <v>0</v>
      </c>
      <c r="X35" s="237">
        <f t="shared" si="40"/>
        <v>0</v>
      </c>
      <c r="Y35" s="237">
        <f t="shared" si="40"/>
        <v>0</v>
      </c>
      <c r="Z35" s="237">
        <f t="shared" si="40"/>
        <v>0</v>
      </c>
      <c r="AA35" s="237">
        <f t="shared" si="40"/>
        <v>0</v>
      </c>
      <c r="AB35" s="237">
        <f t="shared" si="40"/>
        <v>0</v>
      </c>
      <c r="AC35" s="237">
        <f t="shared" si="40"/>
        <v>0</v>
      </c>
    </row>
    <row r="36" spans="2:29" ht="15" thickBot="1" x14ac:dyDescent="0.35">
      <c r="B36" s="238" t="s">
        <v>104</v>
      </c>
      <c r="C36" s="209" t="s">
        <v>86</v>
      </c>
      <c r="D36" s="205" t="s">
        <v>51</v>
      </c>
      <c r="E36" s="204">
        <f>E35*('Scenario Inputs'!$G$3/'Scenario Inputs'!J3)</f>
        <v>0</v>
      </c>
      <c r="F36" s="204">
        <f>F35*('Scenario Inputs'!$G$3/'Scenario Inputs'!K3)</f>
        <v>0</v>
      </c>
      <c r="G36" s="204">
        <f>G35*('Scenario Inputs'!$G$3/'Scenario Inputs'!L3)</f>
        <v>0</v>
      </c>
      <c r="H36" s="204">
        <f>H35*('Scenario Inputs'!$G$3/'Scenario Inputs'!M3)</f>
        <v>0</v>
      </c>
      <c r="I36" s="204">
        <f>I35*('Scenario Inputs'!$G$3/'Scenario Inputs'!N3)</f>
        <v>0</v>
      </c>
      <c r="J36" s="204">
        <f>J35*('Scenario Inputs'!$G$3/'Scenario Inputs'!O3)</f>
        <v>0</v>
      </c>
      <c r="K36" s="204">
        <f>K35*('Scenario Inputs'!$G$3/'Scenario Inputs'!P3)</f>
        <v>0</v>
      </c>
      <c r="L36" s="204">
        <f>L35*('Scenario Inputs'!$G$3/'Scenario Inputs'!Q3)</f>
        <v>0</v>
      </c>
      <c r="M36" s="204">
        <f>M35*('Scenario Inputs'!$G$3/'Scenario Inputs'!R3)</f>
        <v>0</v>
      </c>
      <c r="N36" s="204">
        <f>N35*('Scenario Inputs'!$G$3/'Scenario Inputs'!S3)</f>
        <v>0</v>
      </c>
      <c r="O36" s="204">
        <f>O35*('Scenario Inputs'!$G$3/'Scenario Inputs'!T3)</f>
        <v>0</v>
      </c>
      <c r="P36" s="204">
        <f>P35*('Scenario Inputs'!$G$3/'Scenario Inputs'!U3)</f>
        <v>0</v>
      </c>
      <c r="Q36" s="204">
        <f>Q35*('Scenario Inputs'!$G$3/'Scenario Inputs'!V3)</f>
        <v>0</v>
      </c>
      <c r="R36" s="204">
        <f>R35*('Scenario Inputs'!$G$3/'Scenario Inputs'!W3)</f>
        <v>0</v>
      </c>
      <c r="S36" s="204">
        <f>S35*('Scenario Inputs'!$G$3/'Scenario Inputs'!X3)</f>
        <v>0</v>
      </c>
      <c r="T36" s="204">
        <f>T35*('Scenario Inputs'!$G$3/'Scenario Inputs'!Y3)</f>
        <v>0</v>
      </c>
      <c r="U36" s="204">
        <f>U35*('Scenario Inputs'!$G$3/'Scenario Inputs'!Z3)</f>
        <v>0</v>
      </c>
      <c r="V36" s="204">
        <f>V35*('Scenario Inputs'!$G$3/'Scenario Inputs'!AA3)</f>
        <v>0</v>
      </c>
      <c r="W36" s="204">
        <f>W35*('Scenario Inputs'!$G$3/'Scenario Inputs'!AB3)</f>
        <v>0</v>
      </c>
      <c r="X36" s="204">
        <f>X35*('Scenario Inputs'!$G$3/'Scenario Inputs'!AC3)</f>
        <v>0</v>
      </c>
      <c r="Y36" s="204">
        <f>Y35*('Scenario Inputs'!$G$3/'Scenario Inputs'!AD3)</f>
        <v>0</v>
      </c>
      <c r="Z36" s="204">
        <f>Z35*('Scenario Inputs'!$G$3/'Scenario Inputs'!AE3)</f>
        <v>0</v>
      </c>
      <c r="AA36" s="204">
        <f>AA35*('Scenario Inputs'!$G$3/'Scenario Inputs'!AF3)</f>
        <v>0</v>
      </c>
      <c r="AB36" s="204">
        <f>AB35*('Scenario Inputs'!$G$3/'Scenario Inputs'!AG3)</f>
        <v>0</v>
      </c>
      <c r="AC36" s="204">
        <f>AC35*('Scenario Inputs'!$G$3/'Scenario Inputs'!AH3)</f>
        <v>0</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E36*E40</f>
        <v>0</v>
      </c>
      <c r="F41" s="52">
        <f t="shared" ref="F41:AC41" si="41">F36*F40</f>
        <v>0</v>
      </c>
      <c r="G41" s="52">
        <f t="shared" si="41"/>
        <v>0</v>
      </c>
      <c r="H41" s="52">
        <f t="shared" si="41"/>
        <v>0</v>
      </c>
      <c r="I41" s="52">
        <f t="shared" si="41"/>
        <v>0</v>
      </c>
      <c r="J41" s="52">
        <f t="shared" si="41"/>
        <v>0</v>
      </c>
      <c r="K41" s="52">
        <f t="shared" si="41"/>
        <v>0</v>
      </c>
      <c r="L41" s="52">
        <f t="shared" si="41"/>
        <v>0</v>
      </c>
      <c r="M41" s="52">
        <f t="shared" si="41"/>
        <v>0</v>
      </c>
      <c r="N41" s="52">
        <f t="shared" si="41"/>
        <v>0</v>
      </c>
      <c r="O41" s="52">
        <f t="shared" si="41"/>
        <v>0</v>
      </c>
      <c r="P41" s="52">
        <f t="shared" si="41"/>
        <v>0</v>
      </c>
      <c r="Q41" s="52">
        <f t="shared" si="41"/>
        <v>0</v>
      </c>
      <c r="R41" s="52">
        <f t="shared" si="41"/>
        <v>0</v>
      </c>
      <c r="S41" s="52">
        <f t="shared" si="41"/>
        <v>0</v>
      </c>
      <c r="T41" s="52">
        <f t="shared" si="41"/>
        <v>0</v>
      </c>
      <c r="U41" s="52">
        <f t="shared" si="41"/>
        <v>0</v>
      </c>
      <c r="V41" s="52">
        <f t="shared" si="41"/>
        <v>0</v>
      </c>
      <c r="W41" s="52">
        <f t="shared" si="41"/>
        <v>0</v>
      </c>
      <c r="X41" s="52">
        <f t="shared" si="41"/>
        <v>0</v>
      </c>
      <c r="Y41" s="52">
        <f t="shared" si="41"/>
        <v>0</v>
      </c>
      <c r="Z41" s="52">
        <f t="shared" si="41"/>
        <v>0</v>
      </c>
      <c r="AA41" s="52">
        <f t="shared" si="41"/>
        <v>0</v>
      </c>
      <c r="AB41" s="52">
        <f t="shared" si="41"/>
        <v>0</v>
      </c>
      <c r="AC41" s="52">
        <f t="shared" si="41"/>
        <v>0</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AC43" si="42">(E41*1000000)/(E42*1000)</f>
        <v>0</v>
      </c>
      <c r="F43" s="155">
        <f t="shared" si="42"/>
        <v>0</v>
      </c>
      <c r="G43" s="155">
        <f t="shared" si="42"/>
        <v>0</v>
      </c>
      <c r="H43" s="155">
        <f t="shared" si="42"/>
        <v>0</v>
      </c>
      <c r="I43" s="155">
        <f t="shared" si="42"/>
        <v>0</v>
      </c>
      <c r="J43" s="155">
        <f t="shared" si="42"/>
        <v>0</v>
      </c>
      <c r="K43" s="155">
        <f t="shared" si="42"/>
        <v>0</v>
      </c>
      <c r="L43" s="155">
        <f t="shared" si="42"/>
        <v>0</v>
      </c>
      <c r="M43" s="155">
        <f t="shared" si="42"/>
        <v>0</v>
      </c>
      <c r="N43" s="155">
        <f t="shared" si="42"/>
        <v>0</v>
      </c>
      <c r="O43" s="155">
        <f t="shared" si="42"/>
        <v>0</v>
      </c>
      <c r="P43" s="155">
        <f t="shared" si="42"/>
        <v>0</v>
      </c>
      <c r="Q43" s="155">
        <f t="shared" si="42"/>
        <v>0</v>
      </c>
      <c r="R43" s="155">
        <f t="shared" si="42"/>
        <v>0</v>
      </c>
      <c r="S43" s="155">
        <f t="shared" si="42"/>
        <v>0</v>
      </c>
      <c r="T43" s="155">
        <f t="shared" si="42"/>
        <v>0</v>
      </c>
      <c r="U43" s="155">
        <f t="shared" si="42"/>
        <v>0</v>
      </c>
      <c r="V43" s="155">
        <f t="shared" si="42"/>
        <v>0</v>
      </c>
      <c r="W43" s="155">
        <f t="shared" si="42"/>
        <v>0</v>
      </c>
      <c r="X43" s="155">
        <f t="shared" si="42"/>
        <v>0</v>
      </c>
      <c r="Y43" s="155">
        <f t="shared" si="42"/>
        <v>0</v>
      </c>
      <c r="Z43" s="155">
        <f t="shared" si="42"/>
        <v>0</v>
      </c>
      <c r="AA43" s="155">
        <f t="shared" si="42"/>
        <v>0</v>
      </c>
      <c r="AB43" s="155">
        <f t="shared" si="42"/>
        <v>0</v>
      </c>
      <c r="AC43" s="155">
        <f t="shared" si="42"/>
        <v>0</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Inputs'!J127*('Scenario Inputs'!J3/'Scenario Inputs'!$G$3)</f>
        <v>0</v>
      </c>
      <c r="F47" s="14">
        <f>'Scenario Inputs'!K127*('Scenario Inputs'!K3/'Scenario Inputs'!$G$3)</f>
        <v>0</v>
      </c>
      <c r="G47" s="14">
        <f>'Scenario Inputs'!L127*('Scenario Inputs'!L3/'Scenario Inputs'!$G$3)</f>
        <v>0</v>
      </c>
      <c r="H47" s="14">
        <f>'Scenario Inputs'!M127*('Scenario Inputs'!M3/'Scenario Inputs'!$G$3)</f>
        <v>0</v>
      </c>
      <c r="I47" s="14">
        <f>'Scenario Inputs'!N127*('Scenario Inputs'!N3/'Scenario Inputs'!$G$3)</f>
        <v>0</v>
      </c>
      <c r="J47" s="14">
        <f>'Scenario Inputs'!O127*('Scenario Inputs'!O3/'Scenario Inputs'!$G$3)</f>
        <v>0</v>
      </c>
      <c r="K47" s="14">
        <f>'Scenario Inputs'!P127*('Scenario Inputs'!P3/'Scenario Inputs'!$G$3)</f>
        <v>0</v>
      </c>
      <c r="L47" s="14">
        <f>'Scenario Inputs'!Q127*('Scenario Inputs'!Q3/'Scenario Inputs'!$G$3)</f>
        <v>0</v>
      </c>
      <c r="M47" s="14">
        <f>'Scenario Inputs'!R127*('Scenario Inputs'!R3/'Scenario Inputs'!$G$3)</f>
        <v>0</v>
      </c>
      <c r="N47" s="14">
        <f>'Scenario Inputs'!S127*('Scenario Inputs'!S3/'Scenario Inputs'!$G$3)</f>
        <v>0</v>
      </c>
      <c r="O47" s="14">
        <f>'Scenario Inputs'!T127*('Scenario Inputs'!T3/'Scenario Inputs'!$G$3)</f>
        <v>0</v>
      </c>
      <c r="P47" s="14">
        <f>'Scenario Inputs'!U127*('Scenario Inputs'!U3/'Scenario Inputs'!$G$3)</f>
        <v>0</v>
      </c>
      <c r="Q47" s="14">
        <f>'Scenario Inputs'!V127*('Scenario Inputs'!V3/'Scenario Inputs'!$G$3)</f>
        <v>0</v>
      </c>
      <c r="R47" s="14">
        <f>'Scenario Inputs'!W127*('Scenario Inputs'!W3/'Scenario Inputs'!$G$3)</f>
        <v>0</v>
      </c>
      <c r="S47" s="14">
        <f>'Scenario Inputs'!X127*('Scenario Inputs'!X3/'Scenario Inputs'!$G$3)</f>
        <v>0</v>
      </c>
      <c r="T47" s="14">
        <f>'Scenario Inputs'!Y127*('Scenario Inputs'!Y3/'Scenario Inputs'!$G$3)</f>
        <v>0</v>
      </c>
      <c r="U47" s="14">
        <f>'Scenario Inputs'!Z127*('Scenario Inputs'!Z3/'Scenario Inputs'!$G$3)</f>
        <v>0</v>
      </c>
      <c r="V47" s="14">
        <f>'Scenario Inputs'!AA127*('Scenario Inputs'!AA3/'Scenario Inputs'!$G$3)</f>
        <v>0</v>
      </c>
      <c r="W47" s="14">
        <f>'Scenario Inputs'!AB127*('Scenario Inputs'!AB3/'Scenario Inputs'!$G$3)</f>
        <v>0</v>
      </c>
      <c r="X47" s="14">
        <f>'Scenario Inputs'!AC127*('Scenario Inputs'!AC3/'Scenario Inputs'!$G$3)</f>
        <v>0</v>
      </c>
      <c r="Y47" s="14">
        <f>'Scenario Inputs'!AD127*('Scenario Inputs'!AD3/'Scenario Inputs'!$G$3)</f>
        <v>0</v>
      </c>
      <c r="Z47" s="14">
        <f>'Scenario Inputs'!AE127*('Scenario Inputs'!AE3/'Scenario Inputs'!$G$3)</f>
        <v>0</v>
      </c>
      <c r="AA47" s="14">
        <f>'Scenario Inputs'!AF127*('Scenario Inputs'!AF3/'Scenario Inputs'!$G$3)</f>
        <v>0</v>
      </c>
      <c r="AB47" s="14">
        <f>'Scenario Inputs'!AG127*('Scenario Inputs'!AG3/'Scenario Inputs'!$G$3)</f>
        <v>0</v>
      </c>
      <c r="AC47" s="14">
        <f>'Scenario Inputs'!AH127*('Scenario Inputs'!AH3/'Scenario Inputs'!$G$3)</f>
        <v>0</v>
      </c>
    </row>
    <row r="48" spans="2:29" x14ac:dyDescent="0.3">
      <c r="B48" s="3" t="s">
        <v>88</v>
      </c>
      <c r="C48" s="3" t="s">
        <v>86</v>
      </c>
      <c r="D48" s="3" t="s">
        <v>87</v>
      </c>
      <c r="E48" s="15">
        <f>'Scenario Inputs'!J131*('Scenario Inputs'!J3/'Scenario Inputs'!$G$3)</f>
        <v>0</v>
      </c>
      <c r="F48" s="15">
        <f>'Scenario Inputs'!K131*('Scenario Inputs'!K3/'Scenario Inputs'!$G$3)</f>
        <v>0</v>
      </c>
      <c r="G48" s="15">
        <f>'Scenario Inputs'!L131*('Scenario Inputs'!L3/'Scenario Inputs'!$G$3)</f>
        <v>0</v>
      </c>
      <c r="H48" s="15">
        <f>'Scenario Inputs'!M131*('Scenario Inputs'!M3/'Scenario Inputs'!$G$3)</f>
        <v>0</v>
      </c>
      <c r="I48" s="15">
        <f>'Scenario Inputs'!N131*('Scenario Inputs'!N3/'Scenario Inputs'!$G$3)</f>
        <v>0</v>
      </c>
      <c r="J48" s="15">
        <f>'Scenario Inputs'!O131*('Scenario Inputs'!O3/'Scenario Inputs'!$G$3)</f>
        <v>0</v>
      </c>
      <c r="K48" s="15">
        <f>'Scenario Inputs'!P131*('Scenario Inputs'!P3/'Scenario Inputs'!$G$3)</f>
        <v>0</v>
      </c>
      <c r="L48" s="15">
        <f>'Scenario Inputs'!Q131*('Scenario Inputs'!Q3/'Scenario Inputs'!$G$3)</f>
        <v>0</v>
      </c>
      <c r="M48" s="15">
        <f>'Scenario Inputs'!R131*('Scenario Inputs'!R3/'Scenario Inputs'!$G$3)</f>
        <v>0</v>
      </c>
      <c r="N48" s="15">
        <f>'Scenario Inputs'!S131*('Scenario Inputs'!S3/'Scenario Inputs'!$G$3)</f>
        <v>0</v>
      </c>
      <c r="O48" s="15">
        <f>'Scenario Inputs'!T131*('Scenario Inputs'!T3/'Scenario Inputs'!$G$3)</f>
        <v>0</v>
      </c>
      <c r="P48" s="15">
        <f>'Scenario Inputs'!U131*('Scenario Inputs'!U3/'Scenario Inputs'!$G$3)</f>
        <v>0</v>
      </c>
      <c r="Q48" s="15">
        <f>'Scenario Inputs'!V131*('Scenario Inputs'!V3/'Scenario Inputs'!$G$3)</f>
        <v>0</v>
      </c>
      <c r="R48" s="15">
        <f>'Scenario Inputs'!W131*('Scenario Inputs'!W3/'Scenario Inputs'!$G$3)</f>
        <v>0</v>
      </c>
      <c r="S48" s="15">
        <f>'Scenario Inputs'!X131*('Scenario Inputs'!X3/'Scenario Inputs'!$G$3)</f>
        <v>0</v>
      </c>
      <c r="T48" s="15">
        <f>'Scenario Inputs'!Y131*('Scenario Inputs'!Y3/'Scenario Inputs'!$G$3)</f>
        <v>0</v>
      </c>
      <c r="U48" s="15">
        <f>'Scenario Inputs'!Z131*('Scenario Inputs'!Z3/'Scenario Inputs'!$G$3)</f>
        <v>0</v>
      </c>
      <c r="V48" s="15">
        <f>'Scenario Inputs'!AA131*('Scenario Inputs'!AA3/'Scenario Inputs'!$G$3)</f>
        <v>0</v>
      </c>
      <c r="W48" s="15">
        <f>'Scenario Inputs'!AB131*('Scenario Inputs'!AB3/'Scenario Inputs'!$G$3)</f>
        <v>0</v>
      </c>
      <c r="X48" s="15">
        <f>'Scenario Inputs'!AC131*('Scenario Inputs'!AC3/'Scenario Inputs'!$G$3)</f>
        <v>0</v>
      </c>
      <c r="Y48" s="15">
        <f>'Scenario Inputs'!AD131*('Scenario Inputs'!AD3/'Scenario Inputs'!$G$3)</f>
        <v>0</v>
      </c>
      <c r="Z48" s="15">
        <f>'Scenario Inputs'!AE131*('Scenario Inputs'!AE3/'Scenario Inputs'!$G$3)</f>
        <v>0</v>
      </c>
      <c r="AA48" s="15">
        <f>'Scenario Inputs'!AF131*('Scenario Inputs'!AF3/'Scenario Inputs'!$G$3)</f>
        <v>0</v>
      </c>
      <c r="AB48" s="15">
        <f>'Scenario Inputs'!AG131*('Scenario Inputs'!AG3/'Scenario Inputs'!$G$3)</f>
        <v>0</v>
      </c>
      <c r="AC48" s="15">
        <f>'Scenario Inputs'!AH131*('Scenario Inputs'!AH3/'Scenario Inputs'!$G$3)</f>
        <v>0</v>
      </c>
    </row>
    <row r="49" spans="2:29" x14ac:dyDescent="0.3">
      <c r="B49" s="17" t="s">
        <v>89</v>
      </c>
      <c r="C49" s="17" t="s">
        <v>86</v>
      </c>
      <c r="D49" s="17" t="s">
        <v>87</v>
      </c>
      <c r="E49" s="16">
        <f t="shared" ref="E49:AC49" si="43">E48+E47</f>
        <v>0</v>
      </c>
      <c r="F49" s="16">
        <f t="shared" si="43"/>
        <v>0</v>
      </c>
      <c r="G49" s="16">
        <f t="shared" si="43"/>
        <v>0</v>
      </c>
      <c r="H49" s="16">
        <f t="shared" si="43"/>
        <v>0</v>
      </c>
      <c r="I49" s="16">
        <f t="shared" si="43"/>
        <v>0</v>
      </c>
      <c r="J49" s="16">
        <f t="shared" si="43"/>
        <v>0</v>
      </c>
      <c r="K49" s="16">
        <f t="shared" si="43"/>
        <v>0</v>
      </c>
      <c r="L49" s="16">
        <f t="shared" si="43"/>
        <v>0</v>
      </c>
      <c r="M49" s="16">
        <f t="shared" si="43"/>
        <v>0</v>
      </c>
      <c r="N49" s="16">
        <f t="shared" si="43"/>
        <v>0</v>
      </c>
      <c r="O49" s="16">
        <f t="shared" si="43"/>
        <v>0</v>
      </c>
      <c r="P49" s="16">
        <f t="shared" si="43"/>
        <v>0</v>
      </c>
      <c r="Q49" s="16">
        <f t="shared" si="43"/>
        <v>0</v>
      </c>
      <c r="R49" s="16">
        <f t="shared" si="43"/>
        <v>0</v>
      </c>
      <c r="S49" s="16">
        <f t="shared" si="43"/>
        <v>0</v>
      </c>
      <c r="T49" s="16">
        <f t="shared" si="43"/>
        <v>0</v>
      </c>
      <c r="U49" s="16">
        <f t="shared" si="43"/>
        <v>0</v>
      </c>
      <c r="V49" s="16">
        <f t="shared" si="43"/>
        <v>0</v>
      </c>
      <c r="W49" s="16">
        <f t="shared" si="43"/>
        <v>0</v>
      </c>
      <c r="X49" s="16">
        <f t="shared" si="43"/>
        <v>0</v>
      </c>
      <c r="Y49" s="16">
        <f t="shared" si="43"/>
        <v>0</v>
      </c>
      <c r="Z49" s="16">
        <f t="shared" si="43"/>
        <v>0</v>
      </c>
      <c r="AA49" s="16">
        <f t="shared" si="43"/>
        <v>0</v>
      </c>
      <c r="AB49" s="16">
        <f t="shared" si="43"/>
        <v>0</v>
      </c>
      <c r="AC49" s="69">
        <f t="shared" si="43"/>
        <v>0</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51"/>
    </row>
    <row r="51" spans="2:29" x14ac:dyDescent="0.3">
      <c r="B51" s="40" t="s">
        <v>90</v>
      </c>
      <c r="C51" s="40" t="s">
        <v>86</v>
      </c>
      <c r="D51" s="40" t="s">
        <v>87</v>
      </c>
      <c r="E51" s="41">
        <f>E47</f>
        <v>0</v>
      </c>
      <c r="F51" s="41">
        <f t="shared" ref="F51:AC51" si="44">F47</f>
        <v>0</v>
      </c>
      <c r="G51" s="41">
        <f t="shared" si="44"/>
        <v>0</v>
      </c>
      <c r="H51" s="41">
        <f t="shared" si="44"/>
        <v>0</v>
      </c>
      <c r="I51" s="41">
        <f t="shared" si="44"/>
        <v>0</v>
      </c>
      <c r="J51" s="41">
        <f t="shared" si="44"/>
        <v>0</v>
      </c>
      <c r="K51" s="41">
        <f t="shared" si="44"/>
        <v>0</v>
      </c>
      <c r="L51" s="41">
        <f t="shared" si="44"/>
        <v>0</v>
      </c>
      <c r="M51" s="41">
        <f t="shared" si="44"/>
        <v>0</v>
      </c>
      <c r="N51" s="41">
        <f t="shared" si="44"/>
        <v>0</v>
      </c>
      <c r="O51" s="41">
        <f t="shared" si="44"/>
        <v>0</v>
      </c>
      <c r="P51" s="41">
        <f t="shared" si="44"/>
        <v>0</v>
      </c>
      <c r="Q51" s="41">
        <f t="shared" si="44"/>
        <v>0</v>
      </c>
      <c r="R51" s="41">
        <f t="shared" si="44"/>
        <v>0</v>
      </c>
      <c r="S51" s="41">
        <f t="shared" si="44"/>
        <v>0</v>
      </c>
      <c r="T51" s="41">
        <f t="shared" si="44"/>
        <v>0</v>
      </c>
      <c r="U51" s="41">
        <f t="shared" si="44"/>
        <v>0</v>
      </c>
      <c r="V51" s="41">
        <f t="shared" si="44"/>
        <v>0</v>
      </c>
      <c r="W51" s="41">
        <f t="shared" si="44"/>
        <v>0</v>
      </c>
      <c r="X51" s="41">
        <f t="shared" si="44"/>
        <v>0</v>
      </c>
      <c r="Y51" s="41">
        <f t="shared" si="44"/>
        <v>0</v>
      </c>
      <c r="Z51" s="41">
        <f t="shared" si="44"/>
        <v>0</v>
      </c>
      <c r="AA51" s="41">
        <f t="shared" si="44"/>
        <v>0</v>
      </c>
      <c r="AB51" s="41">
        <f t="shared" si="44"/>
        <v>0</v>
      </c>
      <c r="AC51" s="41">
        <f t="shared" si="44"/>
        <v>0</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0</v>
      </c>
      <c r="G55" s="74">
        <f t="shared" ref="G55:AC55" si="45">F64</f>
        <v>0</v>
      </c>
      <c r="H55" s="74">
        <f t="shared" si="45"/>
        <v>0</v>
      </c>
      <c r="I55" s="74">
        <f t="shared" si="45"/>
        <v>0</v>
      </c>
      <c r="J55" s="74">
        <f t="shared" si="45"/>
        <v>0</v>
      </c>
      <c r="K55" s="74">
        <f t="shared" si="45"/>
        <v>0</v>
      </c>
      <c r="L55" s="74">
        <f t="shared" si="45"/>
        <v>0</v>
      </c>
      <c r="M55" s="74">
        <f t="shared" si="45"/>
        <v>0</v>
      </c>
      <c r="N55" s="74">
        <f t="shared" si="45"/>
        <v>0</v>
      </c>
      <c r="O55" s="74">
        <f t="shared" si="45"/>
        <v>0</v>
      </c>
      <c r="P55" s="74">
        <f t="shared" si="45"/>
        <v>0</v>
      </c>
      <c r="Q55" s="74">
        <f t="shared" si="45"/>
        <v>0</v>
      </c>
      <c r="R55" s="74">
        <f t="shared" si="45"/>
        <v>0</v>
      </c>
      <c r="S55" s="74">
        <f t="shared" si="45"/>
        <v>0</v>
      </c>
      <c r="T55" s="74">
        <f t="shared" si="45"/>
        <v>0</v>
      </c>
      <c r="U55" s="74">
        <f t="shared" si="45"/>
        <v>0</v>
      </c>
      <c r="V55" s="74">
        <f t="shared" si="45"/>
        <v>0</v>
      </c>
      <c r="W55" s="74">
        <f t="shared" si="45"/>
        <v>0</v>
      </c>
      <c r="X55" s="74">
        <f t="shared" si="45"/>
        <v>0</v>
      </c>
      <c r="Y55" s="74">
        <f t="shared" si="45"/>
        <v>0</v>
      </c>
      <c r="Z55" s="74">
        <f t="shared" si="45"/>
        <v>0</v>
      </c>
      <c r="AA55" s="74">
        <f t="shared" si="45"/>
        <v>0</v>
      </c>
      <c r="AB55" s="74">
        <f t="shared" si="45"/>
        <v>0</v>
      </c>
      <c r="AC55" s="74">
        <f t="shared" si="45"/>
        <v>0</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46">E56*E55</f>
        <v>0</v>
      </c>
      <c r="F57" s="43">
        <f t="shared" ref="F57:AC57" si="47">F56*F55</f>
        <v>0</v>
      </c>
      <c r="G57" s="43">
        <f t="shared" si="47"/>
        <v>0</v>
      </c>
      <c r="H57" s="43">
        <f t="shared" si="47"/>
        <v>0</v>
      </c>
      <c r="I57" s="43">
        <f t="shared" si="47"/>
        <v>0</v>
      </c>
      <c r="J57" s="43">
        <f t="shared" si="47"/>
        <v>0</v>
      </c>
      <c r="K57" s="43">
        <f t="shared" si="47"/>
        <v>0</v>
      </c>
      <c r="L57" s="43">
        <f t="shared" si="47"/>
        <v>0</v>
      </c>
      <c r="M57" s="43">
        <f t="shared" si="47"/>
        <v>0</v>
      </c>
      <c r="N57" s="43">
        <f t="shared" si="47"/>
        <v>0</v>
      </c>
      <c r="O57" s="43">
        <f t="shared" si="47"/>
        <v>0</v>
      </c>
      <c r="P57" s="43">
        <f t="shared" si="47"/>
        <v>0</v>
      </c>
      <c r="Q57" s="43">
        <f t="shared" si="47"/>
        <v>0</v>
      </c>
      <c r="R57" s="43">
        <f t="shared" si="47"/>
        <v>0</v>
      </c>
      <c r="S57" s="43">
        <f t="shared" si="47"/>
        <v>0</v>
      </c>
      <c r="T57" s="43">
        <f t="shared" si="47"/>
        <v>0</v>
      </c>
      <c r="U57" s="43">
        <f t="shared" si="47"/>
        <v>0</v>
      </c>
      <c r="V57" s="43">
        <f t="shared" si="47"/>
        <v>0</v>
      </c>
      <c r="W57" s="43">
        <f t="shared" si="47"/>
        <v>0</v>
      </c>
      <c r="X57" s="43">
        <f t="shared" si="47"/>
        <v>0</v>
      </c>
      <c r="Y57" s="43">
        <f t="shared" si="47"/>
        <v>0</v>
      </c>
      <c r="Z57" s="43">
        <f t="shared" si="47"/>
        <v>0</v>
      </c>
      <c r="AA57" s="43">
        <f t="shared" si="47"/>
        <v>0</v>
      </c>
      <c r="AB57" s="43">
        <f t="shared" si="47"/>
        <v>0</v>
      </c>
      <c r="AC57" s="43">
        <f t="shared" si="47"/>
        <v>0</v>
      </c>
    </row>
    <row r="58" spans="2:29" x14ac:dyDescent="0.3">
      <c r="B58" s="19" t="s">
        <v>96</v>
      </c>
      <c r="C58" s="3" t="s">
        <v>86</v>
      </c>
      <c r="D58" s="3" t="s">
        <v>87</v>
      </c>
      <c r="E58" s="25">
        <f t="shared" ref="E58" si="48">E51</f>
        <v>0</v>
      </c>
      <c r="F58" s="25">
        <f t="shared" ref="F58:AC58" si="49">F51</f>
        <v>0</v>
      </c>
      <c r="G58" s="25">
        <f t="shared" si="49"/>
        <v>0</v>
      </c>
      <c r="H58" s="25">
        <f t="shared" si="49"/>
        <v>0</v>
      </c>
      <c r="I58" s="25">
        <f t="shared" si="49"/>
        <v>0</v>
      </c>
      <c r="J58" s="25">
        <f t="shared" si="49"/>
        <v>0</v>
      </c>
      <c r="K58" s="25">
        <f t="shared" si="49"/>
        <v>0</v>
      </c>
      <c r="L58" s="25">
        <f t="shared" si="49"/>
        <v>0</v>
      </c>
      <c r="M58" s="25">
        <f t="shared" si="49"/>
        <v>0</v>
      </c>
      <c r="N58" s="25">
        <f t="shared" si="49"/>
        <v>0</v>
      </c>
      <c r="O58" s="25">
        <f t="shared" si="49"/>
        <v>0</v>
      </c>
      <c r="P58" s="25">
        <f t="shared" si="49"/>
        <v>0</v>
      </c>
      <c r="Q58" s="25">
        <f t="shared" si="49"/>
        <v>0</v>
      </c>
      <c r="R58" s="25">
        <f t="shared" si="49"/>
        <v>0</v>
      </c>
      <c r="S58" s="25">
        <f t="shared" si="49"/>
        <v>0</v>
      </c>
      <c r="T58" s="25">
        <f t="shared" si="49"/>
        <v>0</v>
      </c>
      <c r="U58" s="25">
        <f t="shared" si="49"/>
        <v>0</v>
      </c>
      <c r="V58" s="25">
        <f t="shared" si="49"/>
        <v>0</v>
      </c>
      <c r="W58" s="25">
        <f t="shared" si="49"/>
        <v>0</v>
      </c>
      <c r="X58" s="25">
        <f t="shared" si="49"/>
        <v>0</v>
      </c>
      <c r="Y58" s="25">
        <f t="shared" si="49"/>
        <v>0</v>
      </c>
      <c r="Z58" s="25">
        <f t="shared" si="49"/>
        <v>0</v>
      </c>
      <c r="AA58" s="25">
        <f t="shared" si="49"/>
        <v>0</v>
      </c>
      <c r="AB58" s="25">
        <f t="shared" si="49"/>
        <v>0</v>
      </c>
      <c r="AC58" s="25">
        <f t="shared" si="49"/>
        <v>0</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Inputs'!J136</f>
        <v>4.7399999999999998E-2</v>
      </c>
      <c r="F60" s="26">
        <f>'Scenario Inputs'!K136</f>
        <v>4.7399999999999998E-2</v>
      </c>
      <c r="G60" s="26">
        <f>'Scenario Inputs'!L136</f>
        <v>4.7399999999999998E-2</v>
      </c>
      <c r="H60" s="26">
        <f>'Scenario Inputs'!M136</f>
        <v>4.7399999999999998E-2</v>
      </c>
      <c r="I60" s="26">
        <f>'Scenario Inputs'!N136</f>
        <v>4.7399999999999998E-2</v>
      </c>
      <c r="J60" s="26">
        <f>'Scenario Inputs'!O136</f>
        <v>4.7399999999999998E-2</v>
      </c>
      <c r="K60" s="26">
        <f>'Scenario Inputs'!P136</f>
        <v>4.7399999999999998E-2</v>
      </c>
      <c r="L60" s="26">
        <f>'Scenario Inputs'!Q136</f>
        <v>4.7399999999999998E-2</v>
      </c>
      <c r="M60" s="26">
        <f>'Scenario Inputs'!R136</f>
        <v>4.7399999999999998E-2</v>
      </c>
      <c r="N60" s="26">
        <f>'Scenario Inputs'!S136</f>
        <v>4.7399999999999998E-2</v>
      </c>
      <c r="O60" s="26">
        <f>'Scenario Inputs'!T136</f>
        <v>4.7399999999999998E-2</v>
      </c>
      <c r="P60" s="26">
        <f>'Scenario Inputs'!U136</f>
        <v>4.7399999999999998E-2</v>
      </c>
      <c r="Q60" s="26">
        <f>'Scenario Inputs'!V136</f>
        <v>4.7399999999999998E-2</v>
      </c>
      <c r="R60" s="26">
        <f>'Scenario Inputs'!W136</f>
        <v>4.7399999999999998E-2</v>
      </c>
      <c r="S60" s="26">
        <f>'Scenario Inputs'!X136</f>
        <v>4.7399999999999998E-2</v>
      </c>
      <c r="T60" s="26">
        <f>'Scenario Inputs'!Y136</f>
        <v>4.7399999999999998E-2</v>
      </c>
      <c r="U60" s="26">
        <f>'Scenario Inputs'!Z136</f>
        <v>4.7399999999999998E-2</v>
      </c>
      <c r="V60" s="26">
        <f>'Scenario Inputs'!AA136</f>
        <v>4.7399999999999998E-2</v>
      </c>
      <c r="W60" s="26">
        <f>'Scenario Inputs'!AB136</f>
        <v>4.7399999999999998E-2</v>
      </c>
      <c r="X60" s="26">
        <f>'Scenario Inputs'!AC136</f>
        <v>4.7399999999999998E-2</v>
      </c>
      <c r="Y60" s="26">
        <f>'Scenario Inputs'!AD136</f>
        <v>4.7399999999999998E-2</v>
      </c>
      <c r="Z60" s="26">
        <f>'Scenario Inputs'!AE136</f>
        <v>4.7399999999999998E-2</v>
      </c>
      <c r="AA60" s="26">
        <f>'Scenario Inputs'!AF136</f>
        <v>4.7399999999999998E-2</v>
      </c>
      <c r="AB60" s="26">
        <f>'Scenario Inputs'!AG136</f>
        <v>4.7399999999999998E-2</v>
      </c>
      <c r="AC60" s="26">
        <f>'Scenario Inputs'!AH136</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50">(E55+E57)*E60</f>
        <v>0</v>
      </c>
      <c r="F62" s="43">
        <f t="shared" ref="F62:AC62" si="51">(F55+F57)*F60</f>
        <v>0</v>
      </c>
      <c r="G62" s="43">
        <f t="shared" si="51"/>
        <v>0</v>
      </c>
      <c r="H62" s="43">
        <f t="shared" si="51"/>
        <v>0</v>
      </c>
      <c r="I62" s="43">
        <f t="shared" si="51"/>
        <v>0</v>
      </c>
      <c r="J62" s="43">
        <f t="shared" si="51"/>
        <v>0</v>
      </c>
      <c r="K62" s="43">
        <f t="shared" si="51"/>
        <v>0</v>
      </c>
      <c r="L62" s="43">
        <f t="shared" si="51"/>
        <v>0</v>
      </c>
      <c r="M62" s="43">
        <f t="shared" si="51"/>
        <v>0</v>
      </c>
      <c r="N62" s="43">
        <f t="shared" si="51"/>
        <v>0</v>
      </c>
      <c r="O62" s="43">
        <f t="shared" si="51"/>
        <v>0</v>
      </c>
      <c r="P62" s="43">
        <f t="shared" si="51"/>
        <v>0</v>
      </c>
      <c r="Q62" s="43">
        <f t="shared" si="51"/>
        <v>0</v>
      </c>
      <c r="R62" s="43">
        <f t="shared" si="51"/>
        <v>0</v>
      </c>
      <c r="S62" s="43">
        <f t="shared" si="51"/>
        <v>0</v>
      </c>
      <c r="T62" s="43">
        <f t="shared" si="51"/>
        <v>0</v>
      </c>
      <c r="U62" s="43">
        <f t="shared" si="51"/>
        <v>0</v>
      </c>
      <c r="V62" s="43">
        <f t="shared" si="51"/>
        <v>0</v>
      </c>
      <c r="W62" s="43">
        <f t="shared" si="51"/>
        <v>0</v>
      </c>
      <c r="X62" s="43">
        <f t="shared" si="51"/>
        <v>0</v>
      </c>
      <c r="Y62" s="43">
        <f t="shared" si="51"/>
        <v>0</v>
      </c>
      <c r="Z62" s="43">
        <f t="shared" si="51"/>
        <v>0</v>
      </c>
      <c r="AA62" s="43">
        <f t="shared" si="51"/>
        <v>0</v>
      </c>
      <c r="AB62" s="43">
        <f t="shared" si="51"/>
        <v>0</v>
      </c>
      <c r="AC62" s="43">
        <f t="shared" si="51"/>
        <v>0</v>
      </c>
    </row>
    <row r="63" spans="2:29" x14ac:dyDescent="0.3">
      <c r="B63" s="18" t="s">
        <v>234</v>
      </c>
      <c r="C63" s="3" t="s">
        <v>86</v>
      </c>
      <c r="D63" s="3" t="s">
        <v>87</v>
      </c>
      <c r="E63" s="43">
        <f t="shared" ref="E63" si="52">E58*E59*E60</f>
        <v>0</v>
      </c>
      <c r="F63" s="43">
        <f t="shared" ref="F63:AC63" si="53">F58*F59*F60</f>
        <v>0</v>
      </c>
      <c r="G63" s="43">
        <f t="shared" si="53"/>
        <v>0</v>
      </c>
      <c r="H63" s="43">
        <f t="shared" si="53"/>
        <v>0</v>
      </c>
      <c r="I63" s="43">
        <f t="shared" si="53"/>
        <v>0</v>
      </c>
      <c r="J63" s="43">
        <f t="shared" si="53"/>
        <v>0</v>
      </c>
      <c r="K63" s="43">
        <f t="shared" si="53"/>
        <v>0</v>
      </c>
      <c r="L63" s="43">
        <f t="shared" si="53"/>
        <v>0</v>
      </c>
      <c r="M63" s="43">
        <f t="shared" si="53"/>
        <v>0</v>
      </c>
      <c r="N63" s="43">
        <f t="shared" si="53"/>
        <v>0</v>
      </c>
      <c r="O63" s="43">
        <f t="shared" si="53"/>
        <v>0</v>
      </c>
      <c r="P63" s="43">
        <f t="shared" si="53"/>
        <v>0</v>
      </c>
      <c r="Q63" s="43">
        <f t="shared" si="53"/>
        <v>0</v>
      </c>
      <c r="R63" s="43">
        <f t="shared" si="53"/>
        <v>0</v>
      </c>
      <c r="S63" s="43">
        <f t="shared" si="53"/>
        <v>0</v>
      </c>
      <c r="T63" s="43">
        <f t="shared" si="53"/>
        <v>0</v>
      </c>
      <c r="U63" s="43">
        <f t="shared" si="53"/>
        <v>0</v>
      </c>
      <c r="V63" s="43">
        <f t="shared" si="53"/>
        <v>0</v>
      </c>
      <c r="W63" s="43">
        <f t="shared" si="53"/>
        <v>0</v>
      </c>
      <c r="X63" s="43">
        <f t="shared" si="53"/>
        <v>0</v>
      </c>
      <c r="Y63" s="43">
        <f t="shared" si="53"/>
        <v>0</v>
      </c>
      <c r="Z63" s="43">
        <f t="shared" si="53"/>
        <v>0</v>
      </c>
      <c r="AA63" s="43">
        <f t="shared" si="53"/>
        <v>0</v>
      </c>
      <c r="AB63" s="43">
        <f t="shared" si="53"/>
        <v>0</v>
      </c>
      <c r="AC63" s="43">
        <f t="shared" si="53"/>
        <v>0</v>
      </c>
    </row>
    <row r="64" spans="2:29" x14ac:dyDescent="0.3">
      <c r="B64" s="22" t="s">
        <v>244</v>
      </c>
      <c r="C64" s="23" t="s">
        <v>86</v>
      </c>
      <c r="D64" s="23" t="s">
        <v>87</v>
      </c>
      <c r="E64" s="76">
        <f>(E55*(1+E56))+E57+E58-E62-E63</f>
        <v>0</v>
      </c>
      <c r="F64" s="76">
        <f>(F55*(1+F56))+F57+F58-F62-F63</f>
        <v>0</v>
      </c>
      <c r="G64" s="76">
        <f>G55+G57+G58-G62-G63</f>
        <v>0</v>
      </c>
      <c r="H64" s="76">
        <f t="shared" ref="H64:AC64" si="54">H55+H57+H58-H62-H63</f>
        <v>0</v>
      </c>
      <c r="I64" s="76">
        <f t="shared" si="54"/>
        <v>0</v>
      </c>
      <c r="J64" s="76">
        <f t="shared" si="54"/>
        <v>0</v>
      </c>
      <c r="K64" s="76">
        <f t="shared" si="54"/>
        <v>0</v>
      </c>
      <c r="L64" s="76">
        <f t="shared" si="54"/>
        <v>0</v>
      </c>
      <c r="M64" s="76">
        <f t="shared" si="54"/>
        <v>0</v>
      </c>
      <c r="N64" s="76">
        <f t="shared" si="54"/>
        <v>0</v>
      </c>
      <c r="O64" s="76">
        <f t="shared" si="54"/>
        <v>0</v>
      </c>
      <c r="P64" s="76">
        <f t="shared" si="54"/>
        <v>0</v>
      </c>
      <c r="Q64" s="76">
        <f t="shared" si="54"/>
        <v>0</v>
      </c>
      <c r="R64" s="76">
        <f t="shared" si="54"/>
        <v>0</v>
      </c>
      <c r="S64" s="76">
        <f t="shared" si="54"/>
        <v>0</v>
      </c>
      <c r="T64" s="76">
        <f t="shared" si="54"/>
        <v>0</v>
      </c>
      <c r="U64" s="76">
        <f t="shared" si="54"/>
        <v>0</v>
      </c>
      <c r="V64" s="76">
        <f t="shared" si="54"/>
        <v>0</v>
      </c>
      <c r="W64" s="76">
        <f t="shared" si="54"/>
        <v>0</v>
      </c>
      <c r="X64" s="76">
        <f t="shared" si="54"/>
        <v>0</v>
      </c>
      <c r="Y64" s="76">
        <f t="shared" si="54"/>
        <v>0</v>
      </c>
      <c r="Z64" s="76">
        <f t="shared" si="54"/>
        <v>0</v>
      </c>
      <c r="AA64" s="76">
        <f t="shared" si="54"/>
        <v>0</v>
      </c>
      <c r="AB64" s="76">
        <f t="shared" si="54"/>
        <v>0</v>
      </c>
      <c r="AC64" s="76">
        <f t="shared" si="54"/>
        <v>0</v>
      </c>
    </row>
    <row r="65" spans="2:29" x14ac:dyDescent="0.3">
      <c r="B65" s="27" t="s">
        <v>245</v>
      </c>
      <c r="C65" s="28" t="s">
        <v>86</v>
      </c>
      <c r="D65" s="28" t="s">
        <v>87</v>
      </c>
      <c r="E65" s="170">
        <f t="shared" ref="E65" si="55">AVERAGE(SUM(E55,E57),(E64*(1/(1+E72))))</f>
        <v>0</v>
      </c>
      <c r="F65" s="170">
        <f t="shared" ref="F65" si="56">AVERAGE(SUM(F55,F57),(F64*(1/(1+F72))))</f>
        <v>0</v>
      </c>
      <c r="G65" s="170">
        <f t="shared" ref="G65" si="57">AVERAGE(SUM(G55,G57),(G64*(1/(1+G72))))</f>
        <v>0</v>
      </c>
      <c r="H65" s="170">
        <f t="shared" ref="H65" si="58">AVERAGE(SUM(H55,H57),(H64*(1/(1+H72))))</f>
        <v>0</v>
      </c>
      <c r="I65" s="170">
        <f t="shared" ref="I65" si="59">AVERAGE(SUM(I55,I57),(I64*(1/(1+I72))))</f>
        <v>0</v>
      </c>
      <c r="J65" s="170">
        <f t="shared" ref="J65" si="60">AVERAGE(SUM(J55,J57),(J64*(1/(1+J72))))</f>
        <v>0</v>
      </c>
      <c r="K65" s="170">
        <f t="shared" ref="K65" si="61">AVERAGE(SUM(K55,K57),(K64*(1/(1+K72))))</f>
        <v>0</v>
      </c>
      <c r="L65" s="170">
        <f t="shared" ref="L65" si="62">AVERAGE(SUM(L55,L57),(L64*(1/(1+L72))))</f>
        <v>0</v>
      </c>
      <c r="M65" s="170">
        <f t="shared" ref="M65" si="63">AVERAGE(SUM(M55,M57),(M64*(1/(1+M72))))</f>
        <v>0</v>
      </c>
      <c r="N65" s="170">
        <f t="shared" ref="N65" si="64">AVERAGE(SUM(N55,N57),(N64*(1/(1+N72))))</f>
        <v>0</v>
      </c>
      <c r="O65" s="170">
        <f t="shared" ref="O65" si="65">AVERAGE(SUM(O55,O57),(O64*(1/(1+O72))))</f>
        <v>0</v>
      </c>
      <c r="P65" s="170">
        <f t="shared" ref="P65" si="66">AVERAGE(SUM(P55,P57),(P64*(1/(1+P72))))</f>
        <v>0</v>
      </c>
      <c r="Q65" s="170">
        <f t="shared" ref="Q65" si="67">AVERAGE(SUM(Q55,Q57),(Q64*(1/(1+Q72))))</f>
        <v>0</v>
      </c>
      <c r="R65" s="170">
        <f t="shared" ref="R65" si="68">AVERAGE(SUM(R55,R57),(R64*(1/(1+R72))))</f>
        <v>0</v>
      </c>
      <c r="S65" s="170">
        <f t="shared" ref="S65" si="69">AVERAGE(SUM(S55,S57),(S64*(1/(1+S72))))</f>
        <v>0</v>
      </c>
      <c r="T65" s="170">
        <f t="shared" ref="T65" si="70">AVERAGE(SUM(T55,T57),(T64*(1/(1+T72))))</f>
        <v>0</v>
      </c>
      <c r="U65" s="170">
        <f t="shared" ref="U65" si="71">AVERAGE(SUM(U55,U57),(U64*(1/(1+U72))))</f>
        <v>0</v>
      </c>
      <c r="V65" s="170">
        <f t="shared" ref="V65" si="72">AVERAGE(SUM(V55,V57),(V64*(1/(1+V72))))</f>
        <v>0</v>
      </c>
      <c r="W65" s="170">
        <f t="shared" ref="W65" si="73">AVERAGE(SUM(W55,W57),(W64*(1/(1+W72))))</f>
        <v>0</v>
      </c>
      <c r="X65" s="170">
        <f t="shared" ref="X65" si="74">AVERAGE(SUM(X55,X57),(X64*(1/(1+X72))))</f>
        <v>0</v>
      </c>
      <c r="Y65" s="170">
        <f t="shared" ref="Y65" si="75">AVERAGE(SUM(Y55,Y57),(Y64*(1/(1+Y72))))</f>
        <v>0</v>
      </c>
      <c r="Z65" s="170">
        <f t="shared" ref="Z65" si="76">AVERAGE(SUM(Z55,Z57),(Z64*(1/(1+Z72))))</f>
        <v>0</v>
      </c>
      <c r="AA65" s="170">
        <f t="shared" ref="AA65" si="77">AVERAGE(SUM(AA55,AA57),(AA64*(1/(1+AA72))))</f>
        <v>0</v>
      </c>
      <c r="AB65" s="170">
        <f t="shared" ref="AB65" si="78">AVERAGE(SUM(AB55,AB57),(AB64*(1/(1+AB72))))</f>
        <v>0</v>
      </c>
      <c r="AC65" s="170">
        <f t="shared" ref="AC65" si="79">AVERAGE(SUM(AC55,AC57),(AC64*(1/(1+AC72))))</f>
        <v>0</v>
      </c>
    </row>
    <row r="66" spans="2:29" ht="15" thickBot="1" x14ac:dyDescent="0.35">
      <c r="B66" s="56" t="s">
        <v>231</v>
      </c>
      <c r="C66" s="57" t="s">
        <v>86</v>
      </c>
      <c r="D66" s="57" t="s">
        <v>87</v>
      </c>
      <c r="E66" s="75">
        <f t="shared" ref="E66" si="80">E62+E63</f>
        <v>0</v>
      </c>
      <c r="F66" s="75">
        <f t="shared" ref="F66:AC66" si="81">F62+F63</f>
        <v>0</v>
      </c>
      <c r="G66" s="75">
        <f t="shared" si="81"/>
        <v>0</v>
      </c>
      <c r="H66" s="75">
        <f t="shared" si="81"/>
        <v>0</v>
      </c>
      <c r="I66" s="75">
        <f t="shared" si="81"/>
        <v>0</v>
      </c>
      <c r="J66" s="75">
        <f t="shared" si="81"/>
        <v>0</v>
      </c>
      <c r="K66" s="75">
        <f t="shared" si="81"/>
        <v>0</v>
      </c>
      <c r="L66" s="75">
        <f t="shared" si="81"/>
        <v>0</v>
      </c>
      <c r="M66" s="75">
        <f t="shared" si="81"/>
        <v>0</v>
      </c>
      <c r="N66" s="75">
        <f t="shared" si="81"/>
        <v>0</v>
      </c>
      <c r="O66" s="75">
        <f t="shared" si="81"/>
        <v>0</v>
      </c>
      <c r="P66" s="75">
        <f t="shared" si="81"/>
        <v>0</v>
      </c>
      <c r="Q66" s="75">
        <f t="shared" si="81"/>
        <v>0</v>
      </c>
      <c r="R66" s="75">
        <f t="shared" si="81"/>
        <v>0</v>
      </c>
      <c r="S66" s="75">
        <f t="shared" si="81"/>
        <v>0</v>
      </c>
      <c r="T66" s="75">
        <f t="shared" si="81"/>
        <v>0</v>
      </c>
      <c r="U66" s="75">
        <f t="shared" si="81"/>
        <v>0</v>
      </c>
      <c r="V66" s="75">
        <f t="shared" si="81"/>
        <v>0</v>
      </c>
      <c r="W66" s="75">
        <f t="shared" si="81"/>
        <v>0</v>
      </c>
      <c r="X66" s="75">
        <f t="shared" si="81"/>
        <v>0</v>
      </c>
      <c r="Y66" s="75">
        <f t="shared" si="81"/>
        <v>0</v>
      </c>
      <c r="Z66" s="75">
        <f t="shared" si="81"/>
        <v>0</v>
      </c>
      <c r="AA66" s="75">
        <f t="shared" si="81"/>
        <v>0</v>
      </c>
      <c r="AB66" s="75">
        <f t="shared" si="81"/>
        <v>0</v>
      </c>
      <c r="AC66" s="75">
        <f t="shared" si="81"/>
        <v>0</v>
      </c>
    </row>
    <row r="67" spans="2:29" ht="15" thickTop="1" x14ac:dyDescent="0.3"/>
    <row r="68" spans="2:29" x14ac:dyDescent="0.3">
      <c r="B68" s="32" t="s">
        <v>97</v>
      </c>
    </row>
    <row r="69" spans="2:29" x14ac:dyDescent="0.3">
      <c r="B69" s="206" t="s">
        <v>98</v>
      </c>
      <c r="C69" s="37" t="s">
        <v>86</v>
      </c>
      <c r="D69" s="195" t="s">
        <v>87</v>
      </c>
      <c r="E69" s="171">
        <f>E48</f>
        <v>0</v>
      </c>
      <c r="F69" s="171">
        <f t="shared" ref="F69:AC69" si="82">F48</f>
        <v>0</v>
      </c>
      <c r="G69" s="171">
        <f t="shared" si="82"/>
        <v>0</v>
      </c>
      <c r="H69" s="171">
        <f t="shared" si="82"/>
        <v>0</v>
      </c>
      <c r="I69" s="171">
        <f t="shared" si="82"/>
        <v>0</v>
      </c>
      <c r="J69" s="171">
        <f t="shared" si="82"/>
        <v>0</v>
      </c>
      <c r="K69" s="171">
        <f t="shared" si="82"/>
        <v>0</v>
      </c>
      <c r="L69" s="171">
        <f t="shared" si="82"/>
        <v>0</v>
      </c>
      <c r="M69" s="171">
        <f t="shared" si="82"/>
        <v>0</v>
      </c>
      <c r="N69" s="171">
        <f t="shared" si="82"/>
        <v>0</v>
      </c>
      <c r="O69" s="171">
        <f t="shared" si="82"/>
        <v>0</v>
      </c>
      <c r="P69" s="171">
        <f t="shared" si="82"/>
        <v>0</v>
      </c>
      <c r="Q69" s="171">
        <f t="shared" si="82"/>
        <v>0</v>
      </c>
      <c r="R69" s="171">
        <f t="shared" si="82"/>
        <v>0</v>
      </c>
      <c r="S69" s="171">
        <f t="shared" si="82"/>
        <v>0</v>
      </c>
      <c r="T69" s="171">
        <f t="shared" si="82"/>
        <v>0</v>
      </c>
      <c r="U69" s="171">
        <f t="shared" si="82"/>
        <v>0</v>
      </c>
      <c r="V69" s="171">
        <f t="shared" si="82"/>
        <v>0</v>
      </c>
      <c r="W69" s="171">
        <f t="shared" si="82"/>
        <v>0</v>
      </c>
      <c r="X69" s="171">
        <f t="shared" si="82"/>
        <v>0</v>
      </c>
      <c r="Y69" s="171">
        <f t="shared" si="82"/>
        <v>0</v>
      </c>
      <c r="Z69" s="171">
        <f t="shared" si="82"/>
        <v>0</v>
      </c>
      <c r="AA69" s="171">
        <f t="shared" si="82"/>
        <v>0</v>
      </c>
      <c r="AB69" s="171">
        <f t="shared" si="82"/>
        <v>0</v>
      </c>
      <c r="AC69" s="171">
        <f t="shared" si="82"/>
        <v>0</v>
      </c>
    </row>
    <row r="70" spans="2:29" x14ac:dyDescent="0.3">
      <c r="B70" s="3" t="s">
        <v>230</v>
      </c>
      <c r="C70" s="36" t="s">
        <v>86</v>
      </c>
      <c r="D70" s="36" t="s">
        <v>87</v>
      </c>
      <c r="E70" s="77">
        <f t="shared" ref="E70:AC70" si="83">E66</f>
        <v>0</v>
      </c>
      <c r="F70" s="77">
        <f t="shared" si="83"/>
        <v>0</v>
      </c>
      <c r="G70" s="77">
        <f t="shared" si="83"/>
        <v>0</v>
      </c>
      <c r="H70" s="77">
        <f t="shared" si="83"/>
        <v>0</v>
      </c>
      <c r="I70" s="77">
        <f t="shared" si="83"/>
        <v>0</v>
      </c>
      <c r="J70" s="77">
        <f t="shared" si="83"/>
        <v>0</v>
      </c>
      <c r="K70" s="77">
        <f t="shared" si="83"/>
        <v>0</v>
      </c>
      <c r="L70" s="77">
        <f t="shared" si="83"/>
        <v>0</v>
      </c>
      <c r="M70" s="77">
        <f t="shared" si="83"/>
        <v>0</v>
      </c>
      <c r="N70" s="77">
        <f t="shared" si="83"/>
        <v>0</v>
      </c>
      <c r="O70" s="77">
        <f t="shared" si="83"/>
        <v>0</v>
      </c>
      <c r="P70" s="77">
        <f t="shared" si="83"/>
        <v>0</v>
      </c>
      <c r="Q70" s="77">
        <f t="shared" si="83"/>
        <v>0</v>
      </c>
      <c r="R70" s="77">
        <f t="shared" si="83"/>
        <v>0</v>
      </c>
      <c r="S70" s="77">
        <f t="shared" si="83"/>
        <v>0</v>
      </c>
      <c r="T70" s="77">
        <f t="shared" si="83"/>
        <v>0</v>
      </c>
      <c r="U70" s="77">
        <f t="shared" si="83"/>
        <v>0</v>
      </c>
      <c r="V70" s="77">
        <f t="shared" si="83"/>
        <v>0</v>
      </c>
      <c r="W70" s="77">
        <f t="shared" si="83"/>
        <v>0</v>
      </c>
      <c r="X70" s="77">
        <f t="shared" si="83"/>
        <v>0</v>
      </c>
      <c r="Y70" s="77">
        <f t="shared" si="83"/>
        <v>0</v>
      </c>
      <c r="Z70" s="77">
        <f t="shared" si="83"/>
        <v>0</v>
      </c>
      <c r="AA70" s="77">
        <f t="shared" si="83"/>
        <v>0</v>
      </c>
      <c r="AB70" s="77">
        <f t="shared" si="83"/>
        <v>0</v>
      </c>
      <c r="AC70" s="77">
        <f t="shared" si="83"/>
        <v>0</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AC73" si="84">E72*E65</f>
        <v>0</v>
      </c>
      <c r="F73" s="77">
        <f t="shared" si="84"/>
        <v>0</v>
      </c>
      <c r="G73" s="77">
        <f t="shared" si="84"/>
        <v>0</v>
      </c>
      <c r="H73" s="77">
        <f t="shared" si="84"/>
        <v>0</v>
      </c>
      <c r="I73" s="77">
        <f t="shared" si="84"/>
        <v>0</v>
      </c>
      <c r="J73" s="77">
        <f t="shared" si="84"/>
        <v>0</v>
      </c>
      <c r="K73" s="77">
        <f t="shared" si="84"/>
        <v>0</v>
      </c>
      <c r="L73" s="77">
        <f t="shared" si="84"/>
        <v>0</v>
      </c>
      <c r="M73" s="77">
        <f t="shared" si="84"/>
        <v>0</v>
      </c>
      <c r="N73" s="77">
        <f t="shared" si="84"/>
        <v>0</v>
      </c>
      <c r="O73" s="77">
        <f t="shared" si="84"/>
        <v>0</v>
      </c>
      <c r="P73" s="77">
        <f t="shared" si="84"/>
        <v>0</v>
      </c>
      <c r="Q73" s="77">
        <f t="shared" si="84"/>
        <v>0</v>
      </c>
      <c r="R73" s="77">
        <f t="shared" si="84"/>
        <v>0</v>
      </c>
      <c r="S73" s="77">
        <f t="shared" si="84"/>
        <v>0</v>
      </c>
      <c r="T73" s="77">
        <f t="shared" si="84"/>
        <v>0</v>
      </c>
      <c r="U73" s="77">
        <f t="shared" si="84"/>
        <v>0</v>
      </c>
      <c r="V73" s="77">
        <f t="shared" si="84"/>
        <v>0</v>
      </c>
      <c r="W73" s="77">
        <f t="shared" si="84"/>
        <v>0</v>
      </c>
      <c r="X73" s="77">
        <f t="shared" si="84"/>
        <v>0</v>
      </c>
      <c r="Y73" s="77">
        <f t="shared" si="84"/>
        <v>0</v>
      </c>
      <c r="Z73" s="77">
        <f t="shared" si="84"/>
        <v>0</v>
      </c>
      <c r="AA73" s="77">
        <f t="shared" si="84"/>
        <v>0</v>
      </c>
      <c r="AB73" s="77">
        <f t="shared" si="84"/>
        <v>0</v>
      </c>
      <c r="AC73" s="77">
        <f t="shared" si="84"/>
        <v>0</v>
      </c>
    </row>
    <row r="74" spans="2:29" ht="15" thickBot="1" x14ac:dyDescent="0.35">
      <c r="B74" s="218" t="s">
        <v>100</v>
      </c>
      <c r="C74" s="229" t="s">
        <v>86</v>
      </c>
      <c r="D74" s="230" t="s">
        <v>87</v>
      </c>
      <c r="E74" s="231">
        <f>E69+E70+E73</f>
        <v>0</v>
      </c>
      <c r="F74" s="231">
        <f t="shared" ref="F74:AC74" si="85">F69+F70+F73</f>
        <v>0</v>
      </c>
      <c r="G74" s="231">
        <f t="shared" si="85"/>
        <v>0</v>
      </c>
      <c r="H74" s="231">
        <f t="shared" si="85"/>
        <v>0</v>
      </c>
      <c r="I74" s="231">
        <f t="shared" si="85"/>
        <v>0</v>
      </c>
      <c r="J74" s="231">
        <f t="shared" si="85"/>
        <v>0</v>
      </c>
      <c r="K74" s="231">
        <f t="shared" si="85"/>
        <v>0</v>
      </c>
      <c r="L74" s="231">
        <f t="shared" si="85"/>
        <v>0</v>
      </c>
      <c r="M74" s="231">
        <f t="shared" si="85"/>
        <v>0</v>
      </c>
      <c r="N74" s="231">
        <f t="shared" si="85"/>
        <v>0</v>
      </c>
      <c r="O74" s="231">
        <f t="shared" si="85"/>
        <v>0</v>
      </c>
      <c r="P74" s="231">
        <f t="shared" si="85"/>
        <v>0</v>
      </c>
      <c r="Q74" s="231">
        <f t="shared" si="85"/>
        <v>0</v>
      </c>
      <c r="R74" s="231">
        <f t="shared" si="85"/>
        <v>0</v>
      </c>
      <c r="S74" s="231">
        <f t="shared" si="85"/>
        <v>0</v>
      </c>
      <c r="T74" s="231">
        <f t="shared" si="85"/>
        <v>0</v>
      </c>
      <c r="U74" s="231">
        <f t="shared" si="85"/>
        <v>0</v>
      </c>
      <c r="V74" s="231">
        <f t="shared" si="85"/>
        <v>0</v>
      </c>
      <c r="W74" s="231">
        <f t="shared" si="85"/>
        <v>0</v>
      </c>
      <c r="X74" s="231">
        <f t="shared" si="85"/>
        <v>0</v>
      </c>
      <c r="Y74" s="231">
        <f t="shared" si="85"/>
        <v>0</v>
      </c>
      <c r="Z74" s="231">
        <f t="shared" si="85"/>
        <v>0</v>
      </c>
      <c r="AA74" s="231">
        <f t="shared" si="85"/>
        <v>0</v>
      </c>
      <c r="AB74" s="231">
        <f t="shared" si="85"/>
        <v>0</v>
      </c>
      <c r="AC74" s="231">
        <f t="shared" si="85"/>
        <v>0</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0</v>
      </c>
      <c r="F76" s="222">
        <f>F74+F75</f>
        <v>0</v>
      </c>
      <c r="G76" s="222">
        <f t="shared" ref="G76:AC76" si="86">G74+G75</f>
        <v>0</v>
      </c>
      <c r="H76" s="222">
        <f t="shared" si="86"/>
        <v>0</v>
      </c>
      <c r="I76" s="222">
        <f t="shared" si="86"/>
        <v>0</v>
      </c>
      <c r="J76" s="222">
        <f t="shared" si="86"/>
        <v>0</v>
      </c>
      <c r="K76" s="222">
        <f t="shared" si="86"/>
        <v>0</v>
      </c>
      <c r="L76" s="222">
        <f t="shared" si="86"/>
        <v>0</v>
      </c>
      <c r="M76" s="222">
        <f t="shared" si="86"/>
        <v>0</v>
      </c>
      <c r="N76" s="222">
        <f t="shared" si="86"/>
        <v>0</v>
      </c>
      <c r="O76" s="222">
        <f t="shared" si="86"/>
        <v>0</v>
      </c>
      <c r="P76" s="222">
        <f t="shared" si="86"/>
        <v>0</v>
      </c>
      <c r="Q76" s="222">
        <f t="shared" si="86"/>
        <v>0</v>
      </c>
      <c r="R76" s="222">
        <f t="shared" si="86"/>
        <v>0</v>
      </c>
      <c r="S76" s="222">
        <f t="shared" si="86"/>
        <v>0</v>
      </c>
      <c r="T76" s="222">
        <f t="shared" si="86"/>
        <v>0</v>
      </c>
      <c r="U76" s="222">
        <f t="shared" si="86"/>
        <v>0</v>
      </c>
      <c r="V76" s="222">
        <f t="shared" si="86"/>
        <v>0</v>
      </c>
      <c r="W76" s="222">
        <f t="shared" si="86"/>
        <v>0</v>
      </c>
      <c r="X76" s="222">
        <f t="shared" si="86"/>
        <v>0</v>
      </c>
      <c r="Y76" s="222">
        <f t="shared" si="86"/>
        <v>0</v>
      </c>
      <c r="Z76" s="222">
        <f t="shared" si="86"/>
        <v>0</v>
      </c>
      <c r="AA76" s="222">
        <f t="shared" si="86"/>
        <v>0</v>
      </c>
      <c r="AB76" s="222">
        <f t="shared" si="86"/>
        <v>0</v>
      </c>
      <c r="AC76" s="222">
        <f t="shared" si="86"/>
        <v>0</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0</v>
      </c>
      <c r="F78" s="237">
        <f t="shared" ref="F78:AC78" si="87">F77*F76</f>
        <v>0</v>
      </c>
      <c r="G78" s="237">
        <f>G77*G76</f>
        <v>0</v>
      </c>
      <c r="H78" s="237">
        <f t="shared" si="87"/>
        <v>0</v>
      </c>
      <c r="I78" s="237">
        <f t="shared" si="87"/>
        <v>0</v>
      </c>
      <c r="J78" s="237">
        <f t="shared" si="87"/>
        <v>0</v>
      </c>
      <c r="K78" s="237">
        <f t="shared" si="87"/>
        <v>0</v>
      </c>
      <c r="L78" s="237">
        <f t="shared" si="87"/>
        <v>0</v>
      </c>
      <c r="M78" s="237">
        <f t="shared" si="87"/>
        <v>0</v>
      </c>
      <c r="N78" s="237">
        <f t="shared" si="87"/>
        <v>0</v>
      </c>
      <c r="O78" s="237">
        <f t="shared" si="87"/>
        <v>0</v>
      </c>
      <c r="P78" s="237">
        <f t="shared" si="87"/>
        <v>0</v>
      </c>
      <c r="Q78" s="237">
        <f t="shared" si="87"/>
        <v>0</v>
      </c>
      <c r="R78" s="237">
        <f t="shared" si="87"/>
        <v>0</v>
      </c>
      <c r="S78" s="237">
        <f t="shared" si="87"/>
        <v>0</v>
      </c>
      <c r="T78" s="237">
        <f t="shared" si="87"/>
        <v>0</v>
      </c>
      <c r="U78" s="237">
        <f t="shared" si="87"/>
        <v>0</v>
      </c>
      <c r="V78" s="237">
        <f t="shared" si="87"/>
        <v>0</v>
      </c>
      <c r="W78" s="237">
        <f t="shared" si="87"/>
        <v>0</v>
      </c>
      <c r="X78" s="237">
        <f t="shared" si="87"/>
        <v>0</v>
      </c>
      <c r="Y78" s="237">
        <f t="shared" si="87"/>
        <v>0</v>
      </c>
      <c r="Z78" s="237">
        <f t="shared" si="87"/>
        <v>0</v>
      </c>
      <c r="AA78" s="237">
        <f t="shared" si="87"/>
        <v>0</v>
      </c>
      <c r="AB78" s="237">
        <f t="shared" si="87"/>
        <v>0</v>
      </c>
      <c r="AC78" s="237">
        <f t="shared" si="87"/>
        <v>0</v>
      </c>
    </row>
    <row r="79" spans="2:29" ht="15" thickBot="1" x14ac:dyDescent="0.35">
      <c r="B79" s="238" t="s">
        <v>104</v>
      </c>
      <c r="C79" s="209" t="s">
        <v>86</v>
      </c>
      <c r="D79" s="205" t="s">
        <v>51</v>
      </c>
      <c r="E79" s="204">
        <f>E78*('Scenario Inputs'!$G$3/'Scenario Inputs'!J3)</f>
        <v>0</v>
      </c>
      <c r="F79" s="204">
        <f>F78*('Scenario Inputs'!$G$3/'Scenario Inputs'!K3)</f>
        <v>0</v>
      </c>
      <c r="G79" s="204">
        <f>G78*('Scenario Inputs'!$G$3/'Scenario Inputs'!L3)</f>
        <v>0</v>
      </c>
      <c r="H79" s="204">
        <f>H78*('Scenario Inputs'!$G$3/'Scenario Inputs'!M3)</f>
        <v>0</v>
      </c>
      <c r="I79" s="204">
        <f>I78*('Scenario Inputs'!$G$3/'Scenario Inputs'!N3)</f>
        <v>0</v>
      </c>
      <c r="J79" s="204">
        <f>J78*('Scenario Inputs'!$G$3/'Scenario Inputs'!O3)</f>
        <v>0</v>
      </c>
      <c r="K79" s="204">
        <f>K78*('Scenario Inputs'!$G$3/'Scenario Inputs'!P3)</f>
        <v>0</v>
      </c>
      <c r="L79" s="204">
        <f>L78*('Scenario Inputs'!$G$3/'Scenario Inputs'!Q3)</f>
        <v>0</v>
      </c>
      <c r="M79" s="204">
        <f>M78*('Scenario Inputs'!$G$3/'Scenario Inputs'!R3)</f>
        <v>0</v>
      </c>
      <c r="N79" s="204">
        <f>N78*('Scenario Inputs'!$G$3/'Scenario Inputs'!S3)</f>
        <v>0</v>
      </c>
      <c r="O79" s="204">
        <f>O78*('Scenario Inputs'!$G$3/'Scenario Inputs'!T3)</f>
        <v>0</v>
      </c>
      <c r="P79" s="204">
        <f>P78*('Scenario Inputs'!$G$3/'Scenario Inputs'!U3)</f>
        <v>0</v>
      </c>
      <c r="Q79" s="204">
        <f>Q78*('Scenario Inputs'!$G$3/'Scenario Inputs'!V3)</f>
        <v>0</v>
      </c>
      <c r="R79" s="204">
        <f>R78*('Scenario Inputs'!$G$3/'Scenario Inputs'!W3)</f>
        <v>0</v>
      </c>
      <c r="S79" s="204">
        <f>S78*('Scenario Inputs'!$G$3/'Scenario Inputs'!X3)</f>
        <v>0</v>
      </c>
      <c r="T79" s="204">
        <f>T78*('Scenario Inputs'!$G$3/'Scenario Inputs'!Y3)</f>
        <v>0</v>
      </c>
      <c r="U79" s="204">
        <f>U78*('Scenario Inputs'!$G$3/'Scenario Inputs'!Z3)</f>
        <v>0</v>
      </c>
      <c r="V79" s="204">
        <f>V78*('Scenario Inputs'!$G$3/'Scenario Inputs'!AA3)</f>
        <v>0</v>
      </c>
      <c r="W79" s="204">
        <f>W78*('Scenario Inputs'!$G$3/'Scenario Inputs'!AB3)</f>
        <v>0</v>
      </c>
      <c r="X79" s="204">
        <f>X78*('Scenario Inputs'!$G$3/'Scenario Inputs'!AC3)</f>
        <v>0</v>
      </c>
      <c r="Y79" s="204">
        <f>Y78*('Scenario Inputs'!$G$3/'Scenario Inputs'!AD3)</f>
        <v>0</v>
      </c>
      <c r="Z79" s="204">
        <f>Z78*('Scenario Inputs'!$G$3/'Scenario Inputs'!AE3)</f>
        <v>0</v>
      </c>
      <c r="AA79" s="204">
        <f>AA78*('Scenario Inputs'!$G$3/'Scenario Inputs'!AF3)</f>
        <v>0</v>
      </c>
      <c r="AB79" s="204">
        <f>AB78*('Scenario Inputs'!$G$3/'Scenario Inputs'!AG3)</f>
        <v>0</v>
      </c>
      <c r="AC79" s="204">
        <f>AC78*('Scenario Inputs'!$G$3/'Scenario Inputs'!AH3)</f>
        <v>0</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E79*E83</f>
        <v>0</v>
      </c>
      <c r="F84" s="38">
        <f t="shared" ref="F84:AC84" si="88">F79*F83</f>
        <v>0</v>
      </c>
      <c r="G84" s="38">
        <f t="shared" si="88"/>
        <v>0</v>
      </c>
      <c r="H84" s="38">
        <f t="shared" si="88"/>
        <v>0</v>
      </c>
      <c r="I84" s="38">
        <f t="shared" si="88"/>
        <v>0</v>
      </c>
      <c r="J84" s="38">
        <f t="shared" si="88"/>
        <v>0</v>
      </c>
      <c r="K84" s="38">
        <f t="shared" si="88"/>
        <v>0</v>
      </c>
      <c r="L84" s="38">
        <f t="shared" si="88"/>
        <v>0</v>
      </c>
      <c r="M84" s="38">
        <f t="shared" si="88"/>
        <v>0</v>
      </c>
      <c r="N84" s="38">
        <f t="shared" si="88"/>
        <v>0</v>
      </c>
      <c r="O84" s="38">
        <f t="shared" si="88"/>
        <v>0</v>
      </c>
      <c r="P84" s="38">
        <f t="shared" si="88"/>
        <v>0</v>
      </c>
      <c r="Q84" s="38">
        <f t="shared" si="88"/>
        <v>0</v>
      </c>
      <c r="R84" s="38">
        <f t="shared" si="88"/>
        <v>0</v>
      </c>
      <c r="S84" s="38">
        <f t="shared" si="88"/>
        <v>0</v>
      </c>
      <c r="T84" s="38">
        <f t="shared" si="88"/>
        <v>0</v>
      </c>
      <c r="U84" s="38">
        <f t="shared" si="88"/>
        <v>0</v>
      </c>
      <c r="V84" s="38">
        <f t="shared" si="88"/>
        <v>0</v>
      </c>
      <c r="W84" s="38">
        <f t="shared" si="88"/>
        <v>0</v>
      </c>
      <c r="X84" s="38">
        <f t="shared" si="88"/>
        <v>0</v>
      </c>
      <c r="Y84" s="38">
        <f t="shared" si="88"/>
        <v>0</v>
      </c>
      <c r="Z84" s="38">
        <f t="shared" si="88"/>
        <v>0</v>
      </c>
      <c r="AA84" s="38">
        <f t="shared" si="88"/>
        <v>0</v>
      </c>
      <c r="AB84" s="38">
        <f t="shared" si="88"/>
        <v>0</v>
      </c>
      <c r="AC84" s="38">
        <f t="shared" si="88"/>
        <v>0</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AC86" si="89">(E84*1000000)/(E85*1000)</f>
        <v>0</v>
      </c>
      <c r="F86" s="156">
        <f t="shared" si="89"/>
        <v>0</v>
      </c>
      <c r="G86" s="156">
        <f t="shared" si="89"/>
        <v>0</v>
      </c>
      <c r="H86" s="156">
        <f t="shared" si="89"/>
        <v>0</v>
      </c>
      <c r="I86" s="156">
        <f t="shared" si="89"/>
        <v>0</v>
      </c>
      <c r="J86" s="156">
        <f t="shared" si="89"/>
        <v>0</v>
      </c>
      <c r="K86" s="156">
        <f t="shared" si="89"/>
        <v>0</v>
      </c>
      <c r="L86" s="156">
        <f t="shared" si="89"/>
        <v>0</v>
      </c>
      <c r="M86" s="156">
        <f t="shared" si="89"/>
        <v>0</v>
      </c>
      <c r="N86" s="156">
        <f t="shared" si="89"/>
        <v>0</v>
      </c>
      <c r="O86" s="156">
        <f t="shared" si="89"/>
        <v>0</v>
      </c>
      <c r="P86" s="156">
        <f t="shared" si="89"/>
        <v>0</v>
      </c>
      <c r="Q86" s="156">
        <f t="shared" si="89"/>
        <v>0</v>
      </c>
      <c r="R86" s="156">
        <f t="shared" si="89"/>
        <v>0</v>
      </c>
      <c r="S86" s="156">
        <f t="shared" si="89"/>
        <v>0</v>
      </c>
      <c r="T86" s="156">
        <f t="shared" si="89"/>
        <v>0</v>
      </c>
      <c r="U86" s="156">
        <f t="shared" si="89"/>
        <v>0</v>
      </c>
      <c r="V86" s="156">
        <f t="shared" si="89"/>
        <v>0</v>
      </c>
      <c r="W86" s="156">
        <f t="shared" si="89"/>
        <v>0</v>
      </c>
      <c r="X86" s="156">
        <f t="shared" si="89"/>
        <v>0</v>
      </c>
      <c r="Y86" s="156">
        <f t="shared" si="89"/>
        <v>0</v>
      </c>
      <c r="Z86" s="156">
        <f t="shared" si="89"/>
        <v>0</v>
      </c>
      <c r="AA86" s="156">
        <f t="shared" si="89"/>
        <v>0</v>
      </c>
      <c r="AB86" s="156">
        <f t="shared" si="89"/>
        <v>0</v>
      </c>
      <c r="AC86" s="156">
        <f t="shared" si="89"/>
        <v>0</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Inputs'!J128*('Scenario Inputs'!J3/'Scenario Inputs'!$G$3)</f>
        <v>0</v>
      </c>
      <c r="F90" s="14">
        <f>'Scenario Inputs'!K128*('Scenario Inputs'!K3/'Scenario Inputs'!$G$3)</f>
        <v>0</v>
      </c>
      <c r="G90" s="14">
        <f>'Scenario Inputs'!L128*('Scenario Inputs'!L3/'Scenario Inputs'!$G$3)</f>
        <v>0</v>
      </c>
      <c r="H90" s="14">
        <f>'Scenario Inputs'!M128*('Scenario Inputs'!M3/'Scenario Inputs'!$G$3)</f>
        <v>0</v>
      </c>
      <c r="I90" s="14">
        <f>'Scenario Inputs'!N128*('Scenario Inputs'!N3/'Scenario Inputs'!$G$3)</f>
        <v>0</v>
      </c>
      <c r="J90" s="14">
        <f>'Scenario Inputs'!O128*('Scenario Inputs'!O3/'Scenario Inputs'!$G$3)</f>
        <v>0</v>
      </c>
      <c r="K90" s="14">
        <f>'Scenario Inputs'!P128*('Scenario Inputs'!P3/'Scenario Inputs'!$G$3)</f>
        <v>0</v>
      </c>
      <c r="L90" s="14">
        <f>'Scenario Inputs'!Q128*('Scenario Inputs'!Q3/'Scenario Inputs'!$G$3)</f>
        <v>0</v>
      </c>
      <c r="M90" s="14">
        <f>'Scenario Inputs'!R128*('Scenario Inputs'!R3/'Scenario Inputs'!$G$3)</f>
        <v>0</v>
      </c>
      <c r="N90" s="14">
        <f>'Scenario Inputs'!S128*('Scenario Inputs'!S3/'Scenario Inputs'!$G$3)</f>
        <v>0</v>
      </c>
      <c r="O90" s="14">
        <f>'Scenario Inputs'!T128*('Scenario Inputs'!T3/'Scenario Inputs'!$G$3)</f>
        <v>0</v>
      </c>
      <c r="P90" s="14">
        <f>'Scenario Inputs'!U128*('Scenario Inputs'!U3/'Scenario Inputs'!$G$3)</f>
        <v>0</v>
      </c>
      <c r="Q90" s="14">
        <f>'Scenario Inputs'!V128*('Scenario Inputs'!V3/'Scenario Inputs'!$G$3)</f>
        <v>0</v>
      </c>
      <c r="R90" s="14">
        <f>'Scenario Inputs'!W128*('Scenario Inputs'!W3/'Scenario Inputs'!$G$3)</f>
        <v>0</v>
      </c>
      <c r="S90" s="14">
        <f>'Scenario Inputs'!X128*('Scenario Inputs'!X3/'Scenario Inputs'!$G$3)</f>
        <v>0</v>
      </c>
      <c r="T90" s="14">
        <f>'Scenario Inputs'!Y128*('Scenario Inputs'!Y3/'Scenario Inputs'!$G$3)</f>
        <v>0</v>
      </c>
      <c r="U90" s="14">
        <f>'Scenario Inputs'!Z128*('Scenario Inputs'!Z3/'Scenario Inputs'!$G$3)</f>
        <v>0</v>
      </c>
      <c r="V90" s="14">
        <f>'Scenario Inputs'!AA128*('Scenario Inputs'!AA3/'Scenario Inputs'!$G$3)</f>
        <v>0</v>
      </c>
      <c r="W90" s="14">
        <f>'Scenario Inputs'!AB128*('Scenario Inputs'!AB3/'Scenario Inputs'!$G$3)</f>
        <v>0</v>
      </c>
      <c r="X90" s="14">
        <f>'Scenario Inputs'!AC128*('Scenario Inputs'!AC3/'Scenario Inputs'!$G$3)</f>
        <v>0</v>
      </c>
      <c r="Y90" s="14">
        <f>'Scenario Inputs'!AD128*('Scenario Inputs'!AD3/'Scenario Inputs'!$G$3)</f>
        <v>0</v>
      </c>
      <c r="Z90" s="14">
        <f>'Scenario Inputs'!AE128*('Scenario Inputs'!AE3/'Scenario Inputs'!$G$3)</f>
        <v>0</v>
      </c>
      <c r="AA90" s="14">
        <f>'Scenario Inputs'!AF128*('Scenario Inputs'!AF3/'Scenario Inputs'!$G$3)</f>
        <v>0</v>
      </c>
      <c r="AB90" s="14">
        <f>'Scenario Inputs'!AG128*('Scenario Inputs'!AG3/'Scenario Inputs'!$G$3)</f>
        <v>0</v>
      </c>
      <c r="AC90" s="14">
        <f>'Scenario Inputs'!AH128*('Scenario Inputs'!AH3/'Scenario Inputs'!$G$3)</f>
        <v>0</v>
      </c>
    </row>
    <row r="91" spans="2:29" x14ac:dyDescent="0.3">
      <c r="B91" s="3" t="s">
        <v>88</v>
      </c>
      <c r="C91" s="3" t="s">
        <v>86</v>
      </c>
      <c r="D91" s="3" t="s">
        <v>87</v>
      </c>
      <c r="E91" s="15">
        <f>'Scenario Inputs'!J132*('Scenario Inputs'!J3/'Scenario Inputs'!$G$3)</f>
        <v>0</v>
      </c>
      <c r="F91" s="15">
        <f>'Scenario Inputs'!K132*('Scenario Inputs'!K3/'Scenario Inputs'!$G$3)</f>
        <v>0</v>
      </c>
      <c r="G91" s="15">
        <f>'Scenario Inputs'!L132*('Scenario Inputs'!L3/'Scenario Inputs'!$G$3)</f>
        <v>0</v>
      </c>
      <c r="H91" s="15">
        <f>'Scenario Inputs'!M132*('Scenario Inputs'!M3/'Scenario Inputs'!$G$3)</f>
        <v>0</v>
      </c>
      <c r="I91" s="15">
        <f>'Scenario Inputs'!N132*('Scenario Inputs'!N3/'Scenario Inputs'!$G$3)</f>
        <v>0</v>
      </c>
      <c r="J91" s="15">
        <f>'Scenario Inputs'!O132*('Scenario Inputs'!O3/'Scenario Inputs'!$G$3)</f>
        <v>0</v>
      </c>
      <c r="K91" s="15">
        <f>'Scenario Inputs'!P132*('Scenario Inputs'!P3/'Scenario Inputs'!$G$3)</f>
        <v>0</v>
      </c>
      <c r="L91" s="15">
        <f>'Scenario Inputs'!Q132*('Scenario Inputs'!Q3/'Scenario Inputs'!$G$3)</f>
        <v>0</v>
      </c>
      <c r="M91" s="15">
        <f>'Scenario Inputs'!R132*('Scenario Inputs'!R3/'Scenario Inputs'!$G$3)</f>
        <v>0</v>
      </c>
      <c r="N91" s="15">
        <f>'Scenario Inputs'!S132*('Scenario Inputs'!S3/'Scenario Inputs'!$G$3)</f>
        <v>0</v>
      </c>
      <c r="O91" s="15">
        <f>'Scenario Inputs'!T132*('Scenario Inputs'!T3/'Scenario Inputs'!$G$3)</f>
        <v>0</v>
      </c>
      <c r="P91" s="15">
        <f>'Scenario Inputs'!U132*('Scenario Inputs'!U3/'Scenario Inputs'!$G$3)</f>
        <v>0</v>
      </c>
      <c r="Q91" s="15">
        <f>'Scenario Inputs'!V132*('Scenario Inputs'!V3/'Scenario Inputs'!$G$3)</f>
        <v>0</v>
      </c>
      <c r="R91" s="15">
        <f>'Scenario Inputs'!W132*('Scenario Inputs'!W3/'Scenario Inputs'!$G$3)</f>
        <v>0</v>
      </c>
      <c r="S91" s="15">
        <f>'Scenario Inputs'!X132*('Scenario Inputs'!X3/'Scenario Inputs'!$G$3)</f>
        <v>0</v>
      </c>
      <c r="T91" s="15">
        <f>'Scenario Inputs'!Y132*('Scenario Inputs'!Y3/'Scenario Inputs'!$G$3)</f>
        <v>0</v>
      </c>
      <c r="U91" s="15">
        <f>'Scenario Inputs'!Z132*('Scenario Inputs'!Z3/'Scenario Inputs'!$G$3)</f>
        <v>0</v>
      </c>
      <c r="V91" s="15">
        <f>'Scenario Inputs'!AA132*('Scenario Inputs'!AA3/'Scenario Inputs'!$G$3)</f>
        <v>0</v>
      </c>
      <c r="W91" s="15">
        <f>'Scenario Inputs'!AB132*('Scenario Inputs'!AB3/'Scenario Inputs'!$G$3)</f>
        <v>0</v>
      </c>
      <c r="X91" s="15">
        <f>'Scenario Inputs'!AC132*('Scenario Inputs'!AC3/'Scenario Inputs'!$G$3)</f>
        <v>0</v>
      </c>
      <c r="Y91" s="15">
        <f>'Scenario Inputs'!AD132*('Scenario Inputs'!AD3/'Scenario Inputs'!$G$3)</f>
        <v>0</v>
      </c>
      <c r="Z91" s="15">
        <f>'Scenario Inputs'!AE132*('Scenario Inputs'!AE3/'Scenario Inputs'!$G$3)</f>
        <v>0</v>
      </c>
      <c r="AA91" s="15">
        <f>'Scenario Inputs'!AF132*('Scenario Inputs'!AF3/'Scenario Inputs'!$G$3)</f>
        <v>0</v>
      </c>
      <c r="AB91" s="15">
        <f>'Scenario Inputs'!AG132*('Scenario Inputs'!AG3/'Scenario Inputs'!$G$3)</f>
        <v>0</v>
      </c>
      <c r="AC91" s="15">
        <f>'Scenario Inputs'!AH132*('Scenario Inputs'!AH3/'Scenario Inputs'!$G$3)</f>
        <v>0</v>
      </c>
    </row>
    <row r="92" spans="2:29" x14ac:dyDescent="0.3">
      <c r="B92" s="17" t="s">
        <v>89</v>
      </c>
      <c r="C92" s="17" t="s">
        <v>86</v>
      </c>
      <c r="D92" s="17" t="s">
        <v>87</v>
      </c>
      <c r="E92" s="16">
        <f t="shared" ref="E92:AC92" si="90">E91+E90</f>
        <v>0</v>
      </c>
      <c r="F92" s="16">
        <f t="shared" si="90"/>
        <v>0</v>
      </c>
      <c r="G92" s="16">
        <f t="shared" si="90"/>
        <v>0</v>
      </c>
      <c r="H92" s="16">
        <f t="shared" si="90"/>
        <v>0</v>
      </c>
      <c r="I92" s="16">
        <f t="shared" si="90"/>
        <v>0</v>
      </c>
      <c r="J92" s="16">
        <f t="shared" si="90"/>
        <v>0</v>
      </c>
      <c r="K92" s="16">
        <f t="shared" si="90"/>
        <v>0</v>
      </c>
      <c r="L92" s="16">
        <f t="shared" si="90"/>
        <v>0</v>
      </c>
      <c r="M92" s="16">
        <f t="shared" si="90"/>
        <v>0</v>
      </c>
      <c r="N92" s="16">
        <f t="shared" si="90"/>
        <v>0</v>
      </c>
      <c r="O92" s="16">
        <f t="shared" si="90"/>
        <v>0</v>
      </c>
      <c r="P92" s="16">
        <f t="shared" si="90"/>
        <v>0</v>
      </c>
      <c r="Q92" s="16">
        <f t="shared" si="90"/>
        <v>0</v>
      </c>
      <c r="R92" s="16">
        <f t="shared" si="90"/>
        <v>0</v>
      </c>
      <c r="S92" s="16">
        <f t="shared" si="90"/>
        <v>0</v>
      </c>
      <c r="T92" s="16">
        <f t="shared" si="90"/>
        <v>0</v>
      </c>
      <c r="U92" s="16">
        <f t="shared" si="90"/>
        <v>0</v>
      </c>
      <c r="V92" s="16">
        <f t="shared" si="90"/>
        <v>0</v>
      </c>
      <c r="W92" s="16">
        <f t="shared" si="90"/>
        <v>0</v>
      </c>
      <c r="X92" s="16">
        <f t="shared" si="90"/>
        <v>0</v>
      </c>
      <c r="Y92" s="16">
        <f t="shared" si="90"/>
        <v>0</v>
      </c>
      <c r="Z92" s="16">
        <f t="shared" si="90"/>
        <v>0</v>
      </c>
      <c r="AA92" s="16">
        <f t="shared" si="90"/>
        <v>0</v>
      </c>
      <c r="AB92" s="16">
        <f t="shared" si="90"/>
        <v>0</v>
      </c>
      <c r="AC92" s="69">
        <f t="shared" si="90"/>
        <v>0</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0</v>
      </c>
      <c r="F94" s="41">
        <f t="shared" ref="F94:AC94" si="91">F90</f>
        <v>0</v>
      </c>
      <c r="G94" s="41">
        <f t="shared" si="91"/>
        <v>0</v>
      </c>
      <c r="H94" s="41">
        <f t="shared" si="91"/>
        <v>0</v>
      </c>
      <c r="I94" s="41">
        <f t="shared" si="91"/>
        <v>0</v>
      </c>
      <c r="J94" s="41">
        <f t="shared" si="91"/>
        <v>0</v>
      </c>
      <c r="K94" s="41">
        <f t="shared" si="91"/>
        <v>0</v>
      </c>
      <c r="L94" s="41">
        <f t="shared" si="91"/>
        <v>0</v>
      </c>
      <c r="M94" s="41">
        <f t="shared" si="91"/>
        <v>0</v>
      </c>
      <c r="N94" s="41">
        <f t="shared" si="91"/>
        <v>0</v>
      </c>
      <c r="O94" s="41">
        <f t="shared" si="91"/>
        <v>0</v>
      </c>
      <c r="P94" s="41">
        <f t="shared" si="91"/>
        <v>0</v>
      </c>
      <c r="Q94" s="41">
        <f t="shared" si="91"/>
        <v>0</v>
      </c>
      <c r="R94" s="41">
        <f t="shared" si="91"/>
        <v>0</v>
      </c>
      <c r="S94" s="41">
        <f t="shared" si="91"/>
        <v>0</v>
      </c>
      <c r="T94" s="41">
        <f t="shared" si="91"/>
        <v>0</v>
      </c>
      <c r="U94" s="41">
        <f t="shared" si="91"/>
        <v>0</v>
      </c>
      <c r="V94" s="41">
        <f t="shared" si="91"/>
        <v>0</v>
      </c>
      <c r="W94" s="41">
        <f t="shared" si="91"/>
        <v>0</v>
      </c>
      <c r="X94" s="41">
        <f t="shared" si="91"/>
        <v>0</v>
      </c>
      <c r="Y94" s="41">
        <f t="shared" si="91"/>
        <v>0</v>
      </c>
      <c r="Z94" s="41">
        <f t="shared" si="91"/>
        <v>0</v>
      </c>
      <c r="AA94" s="41">
        <f t="shared" si="91"/>
        <v>0</v>
      </c>
      <c r="AB94" s="41">
        <f t="shared" si="91"/>
        <v>0</v>
      </c>
      <c r="AC94" s="41">
        <f t="shared" si="91"/>
        <v>0</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0</v>
      </c>
      <c r="G98" s="74">
        <f t="shared" ref="G98:AC98" si="92">F107</f>
        <v>0</v>
      </c>
      <c r="H98" s="74">
        <f t="shared" si="92"/>
        <v>0</v>
      </c>
      <c r="I98" s="74">
        <f t="shared" si="92"/>
        <v>0</v>
      </c>
      <c r="J98" s="74">
        <f t="shared" si="92"/>
        <v>0</v>
      </c>
      <c r="K98" s="74">
        <f t="shared" si="92"/>
        <v>0</v>
      </c>
      <c r="L98" s="74">
        <f t="shared" si="92"/>
        <v>0</v>
      </c>
      <c r="M98" s="74">
        <f t="shared" si="92"/>
        <v>0</v>
      </c>
      <c r="N98" s="74">
        <f t="shared" si="92"/>
        <v>0</v>
      </c>
      <c r="O98" s="74">
        <f t="shared" si="92"/>
        <v>0</v>
      </c>
      <c r="P98" s="74">
        <f t="shared" si="92"/>
        <v>0</v>
      </c>
      <c r="Q98" s="74">
        <f t="shared" si="92"/>
        <v>0</v>
      </c>
      <c r="R98" s="74">
        <f t="shared" si="92"/>
        <v>0</v>
      </c>
      <c r="S98" s="74">
        <f t="shared" si="92"/>
        <v>0</v>
      </c>
      <c r="T98" s="74">
        <f t="shared" si="92"/>
        <v>0</v>
      </c>
      <c r="U98" s="74">
        <f t="shared" si="92"/>
        <v>0</v>
      </c>
      <c r="V98" s="74">
        <f t="shared" si="92"/>
        <v>0</v>
      </c>
      <c r="W98" s="74">
        <f t="shared" si="92"/>
        <v>0</v>
      </c>
      <c r="X98" s="74">
        <f t="shared" si="92"/>
        <v>0</v>
      </c>
      <c r="Y98" s="74">
        <f t="shared" si="92"/>
        <v>0</v>
      </c>
      <c r="Z98" s="74">
        <f t="shared" si="92"/>
        <v>0</v>
      </c>
      <c r="AA98" s="74">
        <f t="shared" si="92"/>
        <v>0</v>
      </c>
      <c r="AB98" s="74">
        <f t="shared" si="92"/>
        <v>0</v>
      </c>
      <c r="AC98" s="74">
        <f t="shared" si="92"/>
        <v>0</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0</v>
      </c>
      <c r="G100" s="43">
        <f t="shared" ref="G100:AC100" si="93">G99*G98</f>
        <v>0</v>
      </c>
      <c r="H100" s="25">
        <f t="shared" si="93"/>
        <v>0</v>
      </c>
      <c r="I100" s="25">
        <f t="shared" si="93"/>
        <v>0</v>
      </c>
      <c r="J100" s="25">
        <f t="shared" si="93"/>
        <v>0</v>
      </c>
      <c r="K100" s="25">
        <f t="shared" si="93"/>
        <v>0</v>
      </c>
      <c r="L100" s="25">
        <f t="shared" si="93"/>
        <v>0</v>
      </c>
      <c r="M100" s="25">
        <f t="shared" si="93"/>
        <v>0</v>
      </c>
      <c r="N100" s="25">
        <f t="shared" si="93"/>
        <v>0</v>
      </c>
      <c r="O100" s="25">
        <f t="shared" si="93"/>
        <v>0</v>
      </c>
      <c r="P100" s="25">
        <f t="shared" si="93"/>
        <v>0</v>
      </c>
      <c r="Q100" s="25">
        <f t="shared" si="93"/>
        <v>0</v>
      </c>
      <c r="R100" s="25">
        <f t="shared" si="93"/>
        <v>0</v>
      </c>
      <c r="S100" s="25">
        <f t="shared" si="93"/>
        <v>0</v>
      </c>
      <c r="T100" s="25">
        <f t="shared" si="93"/>
        <v>0</v>
      </c>
      <c r="U100" s="25">
        <f t="shared" si="93"/>
        <v>0</v>
      </c>
      <c r="V100" s="25">
        <f t="shared" si="93"/>
        <v>0</v>
      </c>
      <c r="W100" s="25">
        <f t="shared" si="93"/>
        <v>0</v>
      </c>
      <c r="X100" s="25">
        <f t="shared" si="93"/>
        <v>0</v>
      </c>
      <c r="Y100" s="25">
        <f t="shared" si="93"/>
        <v>0</v>
      </c>
      <c r="Z100" s="25">
        <f t="shared" si="93"/>
        <v>0</v>
      </c>
      <c r="AA100" s="25">
        <f t="shared" si="93"/>
        <v>0</v>
      </c>
      <c r="AB100" s="25">
        <f t="shared" si="93"/>
        <v>0</v>
      </c>
      <c r="AC100" s="25">
        <f t="shared" si="93"/>
        <v>0</v>
      </c>
    </row>
    <row r="101" spans="2:29" x14ac:dyDescent="0.3">
      <c r="B101" s="19" t="s">
        <v>96</v>
      </c>
      <c r="C101" s="3" t="s">
        <v>86</v>
      </c>
      <c r="D101" s="3" t="s">
        <v>87</v>
      </c>
      <c r="E101" s="25">
        <f t="shared" ref="E101" si="94">E94</f>
        <v>0</v>
      </c>
      <c r="F101" s="25">
        <f t="shared" ref="F101:AC101" si="95">F94</f>
        <v>0</v>
      </c>
      <c r="G101" s="25">
        <f t="shared" si="95"/>
        <v>0</v>
      </c>
      <c r="H101" s="25">
        <f t="shared" si="95"/>
        <v>0</v>
      </c>
      <c r="I101" s="25">
        <f t="shared" si="95"/>
        <v>0</v>
      </c>
      <c r="J101" s="25">
        <f t="shared" si="95"/>
        <v>0</v>
      </c>
      <c r="K101" s="25">
        <f t="shared" si="95"/>
        <v>0</v>
      </c>
      <c r="L101" s="25">
        <f t="shared" si="95"/>
        <v>0</v>
      </c>
      <c r="M101" s="25">
        <f t="shared" si="95"/>
        <v>0</v>
      </c>
      <c r="N101" s="25">
        <f t="shared" si="95"/>
        <v>0</v>
      </c>
      <c r="O101" s="25">
        <f t="shared" si="95"/>
        <v>0</v>
      </c>
      <c r="P101" s="25">
        <f t="shared" si="95"/>
        <v>0</v>
      </c>
      <c r="Q101" s="25">
        <f t="shared" si="95"/>
        <v>0</v>
      </c>
      <c r="R101" s="25">
        <f t="shared" si="95"/>
        <v>0</v>
      </c>
      <c r="S101" s="25">
        <f t="shared" si="95"/>
        <v>0</v>
      </c>
      <c r="T101" s="25">
        <f t="shared" si="95"/>
        <v>0</v>
      </c>
      <c r="U101" s="25">
        <f t="shared" si="95"/>
        <v>0</v>
      </c>
      <c r="V101" s="25">
        <f t="shared" si="95"/>
        <v>0</v>
      </c>
      <c r="W101" s="25">
        <f t="shared" si="95"/>
        <v>0</v>
      </c>
      <c r="X101" s="25">
        <f t="shared" si="95"/>
        <v>0</v>
      </c>
      <c r="Y101" s="25">
        <f t="shared" si="95"/>
        <v>0</v>
      </c>
      <c r="Z101" s="25">
        <f t="shared" si="95"/>
        <v>0</v>
      </c>
      <c r="AA101" s="25">
        <f t="shared" si="95"/>
        <v>0</v>
      </c>
      <c r="AB101" s="25">
        <f t="shared" si="95"/>
        <v>0</v>
      </c>
      <c r="AC101" s="25">
        <f t="shared" si="95"/>
        <v>0</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Inputs'!J137</f>
        <v>3.678E-2</v>
      </c>
      <c r="F103" s="26">
        <f>'Scenario Inputs'!K137</f>
        <v>3.678E-2</v>
      </c>
      <c r="G103" s="26">
        <f>'Scenario Inputs'!L137</f>
        <v>3.678E-2</v>
      </c>
      <c r="H103" s="26">
        <f>'Scenario Inputs'!M137</f>
        <v>3.678E-2</v>
      </c>
      <c r="I103" s="26">
        <f>'Scenario Inputs'!N137</f>
        <v>3.678E-2</v>
      </c>
      <c r="J103" s="26">
        <f>'Scenario Inputs'!O137</f>
        <v>3.678E-2</v>
      </c>
      <c r="K103" s="26">
        <f>'Scenario Inputs'!P137</f>
        <v>3.678E-2</v>
      </c>
      <c r="L103" s="26">
        <f>'Scenario Inputs'!Q137</f>
        <v>3.678E-2</v>
      </c>
      <c r="M103" s="26">
        <f>'Scenario Inputs'!R137</f>
        <v>3.678E-2</v>
      </c>
      <c r="N103" s="26">
        <f>'Scenario Inputs'!S137</f>
        <v>3.678E-2</v>
      </c>
      <c r="O103" s="26">
        <f>'Scenario Inputs'!T137</f>
        <v>3.678E-2</v>
      </c>
      <c r="P103" s="26">
        <f>'Scenario Inputs'!U137</f>
        <v>3.678E-2</v>
      </c>
      <c r="Q103" s="26">
        <f>'Scenario Inputs'!V137</f>
        <v>3.678E-2</v>
      </c>
      <c r="R103" s="26">
        <f>'Scenario Inputs'!W137</f>
        <v>3.678E-2</v>
      </c>
      <c r="S103" s="26">
        <f>'Scenario Inputs'!X137</f>
        <v>3.678E-2</v>
      </c>
      <c r="T103" s="26">
        <f>'Scenario Inputs'!Y137</f>
        <v>3.678E-2</v>
      </c>
      <c r="U103" s="26">
        <f>'Scenario Inputs'!Z137</f>
        <v>3.678E-2</v>
      </c>
      <c r="V103" s="26">
        <f>'Scenario Inputs'!AA137</f>
        <v>3.678E-2</v>
      </c>
      <c r="W103" s="26">
        <f>'Scenario Inputs'!AB137</f>
        <v>3.678E-2</v>
      </c>
      <c r="X103" s="26">
        <f>'Scenario Inputs'!AC137</f>
        <v>3.678E-2</v>
      </c>
      <c r="Y103" s="26">
        <f>'Scenario Inputs'!AD137</f>
        <v>3.678E-2</v>
      </c>
      <c r="Z103" s="26">
        <f>'Scenario Inputs'!AE137</f>
        <v>3.678E-2</v>
      </c>
      <c r="AA103" s="26">
        <f>'Scenario Inputs'!AF137</f>
        <v>3.678E-2</v>
      </c>
      <c r="AB103" s="26">
        <f>'Scenario Inputs'!AG137</f>
        <v>3.678E-2</v>
      </c>
      <c r="AC103" s="26">
        <f>'Scenario Inputs'!AH137</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96">(E98+E100)*E103</f>
        <v>0</v>
      </c>
      <c r="F105" s="43">
        <f t="shared" ref="F105:AC105" si="97">(F98+F100)*F103</f>
        <v>0</v>
      </c>
      <c r="G105" s="43">
        <f t="shared" si="97"/>
        <v>0</v>
      </c>
      <c r="H105" s="43">
        <f t="shared" si="97"/>
        <v>0</v>
      </c>
      <c r="I105" s="43">
        <f t="shared" si="97"/>
        <v>0</v>
      </c>
      <c r="J105" s="43">
        <f t="shared" si="97"/>
        <v>0</v>
      </c>
      <c r="K105" s="43">
        <f t="shared" si="97"/>
        <v>0</v>
      </c>
      <c r="L105" s="43">
        <f t="shared" si="97"/>
        <v>0</v>
      </c>
      <c r="M105" s="43">
        <f t="shared" si="97"/>
        <v>0</v>
      </c>
      <c r="N105" s="43">
        <f t="shared" si="97"/>
        <v>0</v>
      </c>
      <c r="O105" s="43">
        <f t="shared" si="97"/>
        <v>0</v>
      </c>
      <c r="P105" s="43">
        <f t="shared" si="97"/>
        <v>0</v>
      </c>
      <c r="Q105" s="43">
        <f t="shared" si="97"/>
        <v>0</v>
      </c>
      <c r="R105" s="43">
        <f t="shared" si="97"/>
        <v>0</v>
      </c>
      <c r="S105" s="43">
        <f t="shared" si="97"/>
        <v>0</v>
      </c>
      <c r="T105" s="43">
        <f t="shared" si="97"/>
        <v>0</v>
      </c>
      <c r="U105" s="43">
        <f t="shared" si="97"/>
        <v>0</v>
      </c>
      <c r="V105" s="43">
        <f t="shared" si="97"/>
        <v>0</v>
      </c>
      <c r="W105" s="43">
        <f t="shared" si="97"/>
        <v>0</v>
      </c>
      <c r="X105" s="43">
        <f t="shared" si="97"/>
        <v>0</v>
      </c>
      <c r="Y105" s="43">
        <f t="shared" si="97"/>
        <v>0</v>
      </c>
      <c r="Z105" s="43">
        <f t="shared" si="97"/>
        <v>0</v>
      </c>
      <c r="AA105" s="43">
        <f t="shared" si="97"/>
        <v>0</v>
      </c>
      <c r="AB105" s="43">
        <f t="shared" si="97"/>
        <v>0</v>
      </c>
      <c r="AC105" s="43">
        <f t="shared" si="97"/>
        <v>0</v>
      </c>
    </row>
    <row r="106" spans="2:29" x14ac:dyDescent="0.3">
      <c r="B106" s="18" t="s">
        <v>234</v>
      </c>
      <c r="C106" s="3" t="s">
        <v>86</v>
      </c>
      <c r="D106" s="3" t="s">
        <v>87</v>
      </c>
      <c r="E106" s="43">
        <f t="shared" ref="E106" si="98">E101*E102*E103</f>
        <v>0</v>
      </c>
      <c r="F106" s="43">
        <f t="shared" ref="F106:AC106" si="99">F101*F102*F103</f>
        <v>0</v>
      </c>
      <c r="G106" s="43">
        <f t="shared" si="99"/>
        <v>0</v>
      </c>
      <c r="H106" s="43">
        <f t="shared" si="99"/>
        <v>0</v>
      </c>
      <c r="I106" s="43">
        <f t="shared" si="99"/>
        <v>0</v>
      </c>
      <c r="J106" s="43">
        <f t="shared" si="99"/>
        <v>0</v>
      </c>
      <c r="K106" s="43">
        <f t="shared" si="99"/>
        <v>0</v>
      </c>
      <c r="L106" s="43">
        <f t="shared" si="99"/>
        <v>0</v>
      </c>
      <c r="M106" s="43">
        <f t="shared" si="99"/>
        <v>0</v>
      </c>
      <c r="N106" s="43">
        <f t="shared" si="99"/>
        <v>0</v>
      </c>
      <c r="O106" s="43">
        <f t="shared" si="99"/>
        <v>0</v>
      </c>
      <c r="P106" s="43">
        <f t="shared" si="99"/>
        <v>0</v>
      </c>
      <c r="Q106" s="43">
        <f t="shared" si="99"/>
        <v>0</v>
      </c>
      <c r="R106" s="43">
        <f t="shared" si="99"/>
        <v>0</v>
      </c>
      <c r="S106" s="43">
        <f t="shared" si="99"/>
        <v>0</v>
      </c>
      <c r="T106" s="43">
        <f t="shared" si="99"/>
        <v>0</v>
      </c>
      <c r="U106" s="43">
        <f t="shared" si="99"/>
        <v>0</v>
      </c>
      <c r="V106" s="43">
        <f t="shared" si="99"/>
        <v>0</v>
      </c>
      <c r="W106" s="43">
        <f t="shared" si="99"/>
        <v>0</v>
      </c>
      <c r="X106" s="43">
        <f t="shared" si="99"/>
        <v>0</v>
      </c>
      <c r="Y106" s="43">
        <f t="shared" si="99"/>
        <v>0</v>
      </c>
      <c r="Z106" s="43">
        <f t="shared" si="99"/>
        <v>0</v>
      </c>
      <c r="AA106" s="43">
        <f t="shared" si="99"/>
        <v>0</v>
      </c>
      <c r="AB106" s="43">
        <f t="shared" si="99"/>
        <v>0</v>
      </c>
      <c r="AC106" s="43">
        <f t="shared" si="99"/>
        <v>0</v>
      </c>
    </row>
    <row r="107" spans="2:29" x14ac:dyDescent="0.3">
      <c r="B107" s="22" t="s">
        <v>244</v>
      </c>
      <c r="C107" s="23" t="s">
        <v>86</v>
      </c>
      <c r="D107" s="23" t="s">
        <v>87</v>
      </c>
      <c r="E107" s="76">
        <f>E98+E100+E101-E105-E106</f>
        <v>0</v>
      </c>
      <c r="F107" s="76">
        <f>F98+F100+F101-F105-F106</f>
        <v>0</v>
      </c>
      <c r="G107" s="76">
        <f t="shared" ref="G107:AC107" si="100">G98+G100+G101-G105-G106</f>
        <v>0</v>
      </c>
      <c r="H107" s="76">
        <f t="shared" si="100"/>
        <v>0</v>
      </c>
      <c r="I107" s="76">
        <f t="shared" si="100"/>
        <v>0</v>
      </c>
      <c r="J107" s="76">
        <f t="shared" si="100"/>
        <v>0</v>
      </c>
      <c r="K107" s="76">
        <f t="shared" si="100"/>
        <v>0</v>
      </c>
      <c r="L107" s="76">
        <f t="shared" si="100"/>
        <v>0</v>
      </c>
      <c r="M107" s="76">
        <f t="shared" si="100"/>
        <v>0</v>
      </c>
      <c r="N107" s="76">
        <f t="shared" si="100"/>
        <v>0</v>
      </c>
      <c r="O107" s="76">
        <f t="shared" si="100"/>
        <v>0</v>
      </c>
      <c r="P107" s="76">
        <f t="shared" si="100"/>
        <v>0</v>
      </c>
      <c r="Q107" s="76">
        <f t="shared" si="100"/>
        <v>0</v>
      </c>
      <c r="R107" s="76">
        <f t="shared" si="100"/>
        <v>0</v>
      </c>
      <c r="S107" s="76">
        <f t="shared" si="100"/>
        <v>0</v>
      </c>
      <c r="T107" s="76">
        <f t="shared" si="100"/>
        <v>0</v>
      </c>
      <c r="U107" s="76">
        <f t="shared" si="100"/>
        <v>0</v>
      </c>
      <c r="V107" s="76">
        <f t="shared" si="100"/>
        <v>0</v>
      </c>
      <c r="W107" s="76">
        <f t="shared" si="100"/>
        <v>0</v>
      </c>
      <c r="X107" s="76">
        <f t="shared" si="100"/>
        <v>0</v>
      </c>
      <c r="Y107" s="76">
        <f t="shared" si="100"/>
        <v>0</v>
      </c>
      <c r="Z107" s="76">
        <f t="shared" si="100"/>
        <v>0</v>
      </c>
      <c r="AA107" s="76">
        <f t="shared" si="100"/>
        <v>0</v>
      </c>
      <c r="AB107" s="76">
        <f t="shared" si="100"/>
        <v>0</v>
      </c>
      <c r="AC107" s="76">
        <f t="shared" si="100"/>
        <v>0</v>
      </c>
    </row>
    <row r="108" spans="2:29" x14ac:dyDescent="0.3">
      <c r="B108" s="27" t="s">
        <v>245</v>
      </c>
      <c r="C108" s="28" t="s">
        <v>86</v>
      </c>
      <c r="D108" s="28" t="s">
        <v>87</v>
      </c>
      <c r="E108" s="170">
        <f t="shared" ref="E108" si="101">AVERAGE(SUM(E98,E100),(E107*(1/(1+E115))))</f>
        <v>0</v>
      </c>
      <c r="F108" s="170">
        <f t="shared" ref="F108" si="102">AVERAGE(SUM(F98,F100),(F107*(1/(1+F115))))</f>
        <v>0</v>
      </c>
      <c r="G108" s="170">
        <f t="shared" ref="G108" si="103">AVERAGE(SUM(G98,G100),(G107*(1/(1+G115))))</f>
        <v>0</v>
      </c>
      <c r="H108" s="170">
        <f t="shared" ref="H108" si="104">AVERAGE(SUM(H98,H100),(H107*(1/(1+H115))))</f>
        <v>0</v>
      </c>
      <c r="I108" s="170">
        <f t="shared" ref="I108" si="105">AVERAGE(SUM(I98,I100),(I107*(1/(1+I115))))</f>
        <v>0</v>
      </c>
      <c r="J108" s="170">
        <f t="shared" ref="J108" si="106">AVERAGE(SUM(J98,J100),(J107*(1/(1+J115))))</f>
        <v>0</v>
      </c>
      <c r="K108" s="170">
        <f t="shared" ref="K108" si="107">AVERAGE(SUM(K98,K100),(K107*(1/(1+K115))))</f>
        <v>0</v>
      </c>
      <c r="L108" s="170">
        <f t="shared" ref="L108" si="108">AVERAGE(SUM(L98,L100),(L107*(1/(1+L115))))</f>
        <v>0</v>
      </c>
      <c r="M108" s="170">
        <f t="shared" ref="M108" si="109">AVERAGE(SUM(M98,M100),(M107*(1/(1+M115))))</f>
        <v>0</v>
      </c>
      <c r="N108" s="170">
        <f t="shared" ref="N108" si="110">AVERAGE(SUM(N98,N100),(N107*(1/(1+N115))))</f>
        <v>0</v>
      </c>
      <c r="O108" s="170">
        <f t="shared" ref="O108" si="111">AVERAGE(SUM(O98,O100),(O107*(1/(1+O115))))</f>
        <v>0</v>
      </c>
      <c r="P108" s="170">
        <f t="shared" ref="P108" si="112">AVERAGE(SUM(P98,P100),(P107*(1/(1+P115))))</f>
        <v>0</v>
      </c>
      <c r="Q108" s="170">
        <f t="shared" ref="Q108" si="113">AVERAGE(SUM(Q98,Q100),(Q107*(1/(1+Q115))))</f>
        <v>0</v>
      </c>
      <c r="R108" s="170">
        <f t="shared" ref="R108" si="114">AVERAGE(SUM(R98,R100),(R107*(1/(1+R115))))</f>
        <v>0</v>
      </c>
      <c r="S108" s="170">
        <f t="shared" ref="S108" si="115">AVERAGE(SUM(S98,S100),(S107*(1/(1+S115))))</f>
        <v>0</v>
      </c>
      <c r="T108" s="170">
        <f t="shared" ref="T108" si="116">AVERAGE(SUM(T98,T100),(T107*(1/(1+T115))))</f>
        <v>0</v>
      </c>
      <c r="U108" s="170">
        <f t="shared" ref="U108" si="117">AVERAGE(SUM(U98,U100),(U107*(1/(1+U115))))</f>
        <v>0</v>
      </c>
      <c r="V108" s="170">
        <f t="shared" ref="V108" si="118">AVERAGE(SUM(V98,V100),(V107*(1/(1+V115))))</f>
        <v>0</v>
      </c>
      <c r="W108" s="170">
        <f t="shared" ref="W108" si="119">AVERAGE(SUM(W98,W100),(W107*(1/(1+W115))))</f>
        <v>0</v>
      </c>
      <c r="X108" s="170">
        <f t="shared" ref="X108" si="120">AVERAGE(SUM(X98,X100),(X107*(1/(1+X115))))</f>
        <v>0</v>
      </c>
      <c r="Y108" s="170">
        <f t="shared" ref="Y108" si="121">AVERAGE(SUM(Y98,Y100),(Y107*(1/(1+Y115))))</f>
        <v>0</v>
      </c>
      <c r="Z108" s="170">
        <f t="shared" ref="Z108" si="122">AVERAGE(SUM(Z98,Z100),(Z107*(1/(1+Z115))))</f>
        <v>0</v>
      </c>
      <c r="AA108" s="170">
        <f t="shared" ref="AA108" si="123">AVERAGE(SUM(AA98,AA100),(AA107*(1/(1+AA115))))</f>
        <v>0</v>
      </c>
      <c r="AB108" s="170">
        <f t="shared" ref="AB108" si="124">AVERAGE(SUM(AB98,AB100),(AB107*(1/(1+AB115))))</f>
        <v>0</v>
      </c>
      <c r="AC108" s="170">
        <f t="shared" ref="AC108" si="125">AVERAGE(SUM(AC98,AC100),(AC107*(1/(1+AC115))))</f>
        <v>0</v>
      </c>
    </row>
    <row r="109" spans="2:29" ht="15" thickBot="1" x14ac:dyDescent="0.35">
      <c r="B109" s="56" t="s">
        <v>232</v>
      </c>
      <c r="C109" s="57" t="s">
        <v>86</v>
      </c>
      <c r="D109" s="57" t="s">
        <v>87</v>
      </c>
      <c r="E109" s="75">
        <f t="shared" ref="E109" si="126">E105+E106</f>
        <v>0</v>
      </c>
      <c r="F109" s="75">
        <f t="shared" ref="F109:AC109" si="127">F105+F106</f>
        <v>0</v>
      </c>
      <c r="G109" s="75">
        <f t="shared" si="127"/>
        <v>0</v>
      </c>
      <c r="H109" s="75">
        <f t="shared" si="127"/>
        <v>0</v>
      </c>
      <c r="I109" s="75">
        <f t="shared" si="127"/>
        <v>0</v>
      </c>
      <c r="J109" s="75">
        <f t="shared" si="127"/>
        <v>0</v>
      </c>
      <c r="K109" s="75">
        <f t="shared" si="127"/>
        <v>0</v>
      </c>
      <c r="L109" s="75">
        <f t="shared" si="127"/>
        <v>0</v>
      </c>
      <c r="M109" s="75">
        <f t="shared" si="127"/>
        <v>0</v>
      </c>
      <c r="N109" s="75">
        <f t="shared" si="127"/>
        <v>0</v>
      </c>
      <c r="O109" s="75">
        <f t="shared" si="127"/>
        <v>0</v>
      </c>
      <c r="P109" s="75">
        <f t="shared" si="127"/>
        <v>0</v>
      </c>
      <c r="Q109" s="75">
        <f t="shared" si="127"/>
        <v>0</v>
      </c>
      <c r="R109" s="75">
        <f t="shared" si="127"/>
        <v>0</v>
      </c>
      <c r="S109" s="75">
        <f t="shared" si="127"/>
        <v>0</v>
      </c>
      <c r="T109" s="75">
        <f t="shared" si="127"/>
        <v>0</v>
      </c>
      <c r="U109" s="75">
        <f t="shared" si="127"/>
        <v>0</v>
      </c>
      <c r="V109" s="75">
        <f t="shared" si="127"/>
        <v>0</v>
      </c>
      <c r="W109" s="75">
        <f t="shared" si="127"/>
        <v>0</v>
      </c>
      <c r="X109" s="75">
        <f t="shared" si="127"/>
        <v>0</v>
      </c>
      <c r="Y109" s="75">
        <f t="shared" si="127"/>
        <v>0</v>
      </c>
      <c r="Z109" s="75">
        <f t="shared" si="127"/>
        <v>0</v>
      </c>
      <c r="AA109" s="75">
        <f t="shared" si="127"/>
        <v>0</v>
      </c>
      <c r="AB109" s="75">
        <f t="shared" si="127"/>
        <v>0</v>
      </c>
      <c r="AC109" s="75">
        <f t="shared" si="127"/>
        <v>0</v>
      </c>
    </row>
    <row r="110" spans="2:29" ht="15" thickTop="1" x14ac:dyDescent="0.3"/>
    <row r="111" spans="2:29" x14ac:dyDescent="0.3">
      <c r="B111" s="32" t="s">
        <v>97</v>
      </c>
    </row>
    <row r="112" spans="2:29" x14ac:dyDescent="0.3">
      <c r="B112" s="206" t="s">
        <v>98</v>
      </c>
      <c r="C112" s="37" t="s">
        <v>86</v>
      </c>
      <c r="D112" s="195" t="s">
        <v>87</v>
      </c>
      <c r="E112" s="171">
        <f>E91</f>
        <v>0</v>
      </c>
      <c r="F112" s="171">
        <f t="shared" ref="F112:AC112" si="128">F91</f>
        <v>0</v>
      </c>
      <c r="G112" s="171">
        <f t="shared" si="128"/>
        <v>0</v>
      </c>
      <c r="H112" s="171">
        <f t="shared" si="128"/>
        <v>0</v>
      </c>
      <c r="I112" s="171">
        <f t="shared" si="128"/>
        <v>0</v>
      </c>
      <c r="J112" s="171">
        <f t="shared" si="128"/>
        <v>0</v>
      </c>
      <c r="K112" s="171">
        <f t="shared" si="128"/>
        <v>0</v>
      </c>
      <c r="L112" s="171">
        <f t="shared" si="128"/>
        <v>0</v>
      </c>
      <c r="M112" s="171">
        <f t="shared" si="128"/>
        <v>0</v>
      </c>
      <c r="N112" s="171">
        <f t="shared" si="128"/>
        <v>0</v>
      </c>
      <c r="O112" s="171">
        <f t="shared" si="128"/>
        <v>0</v>
      </c>
      <c r="P112" s="171">
        <f t="shared" si="128"/>
        <v>0</v>
      </c>
      <c r="Q112" s="171">
        <f t="shared" si="128"/>
        <v>0</v>
      </c>
      <c r="R112" s="171">
        <f t="shared" si="128"/>
        <v>0</v>
      </c>
      <c r="S112" s="171">
        <f t="shared" si="128"/>
        <v>0</v>
      </c>
      <c r="T112" s="171">
        <f t="shared" si="128"/>
        <v>0</v>
      </c>
      <c r="U112" s="171">
        <f t="shared" si="128"/>
        <v>0</v>
      </c>
      <c r="V112" s="171">
        <f t="shared" si="128"/>
        <v>0</v>
      </c>
      <c r="W112" s="171">
        <f t="shared" si="128"/>
        <v>0</v>
      </c>
      <c r="X112" s="171">
        <f t="shared" si="128"/>
        <v>0</v>
      </c>
      <c r="Y112" s="171">
        <f t="shared" si="128"/>
        <v>0</v>
      </c>
      <c r="Z112" s="171">
        <f t="shared" si="128"/>
        <v>0</v>
      </c>
      <c r="AA112" s="171">
        <f t="shared" si="128"/>
        <v>0</v>
      </c>
      <c r="AB112" s="171">
        <f t="shared" si="128"/>
        <v>0</v>
      </c>
      <c r="AC112" s="171">
        <f t="shared" si="128"/>
        <v>0</v>
      </c>
    </row>
    <row r="113" spans="2:29" x14ac:dyDescent="0.3">
      <c r="B113" s="3" t="s">
        <v>230</v>
      </c>
      <c r="C113" s="36" t="s">
        <v>86</v>
      </c>
      <c r="D113" s="36" t="s">
        <v>87</v>
      </c>
      <c r="E113" s="38">
        <f t="shared" ref="E113:AC113" si="129">E109</f>
        <v>0</v>
      </c>
      <c r="F113" s="38">
        <f t="shared" si="129"/>
        <v>0</v>
      </c>
      <c r="G113" s="38">
        <f t="shared" si="129"/>
        <v>0</v>
      </c>
      <c r="H113" s="38">
        <f t="shared" si="129"/>
        <v>0</v>
      </c>
      <c r="I113" s="38">
        <f t="shared" si="129"/>
        <v>0</v>
      </c>
      <c r="J113" s="38">
        <f t="shared" si="129"/>
        <v>0</v>
      </c>
      <c r="K113" s="38">
        <f t="shared" si="129"/>
        <v>0</v>
      </c>
      <c r="L113" s="38">
        <f t="shared" si="129"/>
        <v>0</v>
      </c>
      <c r="M113" s="38">
        <f t="shared" si="129"/>
        <v>0</v>
      </c>
      <c r="N113" s="38">
        <f t="shared" si="129"/>
        <v>0</v>
      </c>
      <c r="O113" s="38">
        <f t="shared" si="129"/>
        <v>0</v>
      </c>
      <c r="P113" s="38">
        <f t="shared" si="129"/>
        <v>0</v>
      </c>
      <c r="Q113" s="38">
        <f t="shared" si="129"/>
        <v>0</v>
      </c>
      <c r="R113" s="38">
        <f t="shared" si="129"/>
        <v>0</v>
      </c>
      <c r="S113" s="38">
        <f t="shared" si="129"/>
        <v>0</v>
      </c>
      <c r="T113" s="38">
        <f t="shared" si="129"/>
        <v>0</v>
      </c>
      <c r="U113" s="38">
        <f t="shared" si="129"/>
        <v>0</v>
      </c>
      <c r="V113" s="38">
        <f t="shared" si="129"/>
        <v>0</v>
      </c>
      <c r="W113" s="38">
        <f t="shared" si="129"/>
        <v>0</v>
      </c>
      <c r="X113" s="38">
        <f t="shared" si="129"/>
        <v>0</v>
      </c>
      <c r="Y113" s="38">
        <f t="shared" si="129"/>
        <v>0</v>
      </c>
      <c r="Z113" s="38">
        <f t="shared" si="129"/>
        <v>0</v>
      </c>
      <c r="AA113" s="38">
        <f t="shared" si="129"/>
        <v>0</v>
      </c>
      <c r="AB113" s="38">
        <f t="shared" si="129"/>
        <v>0</v>
      </c>
      <c r="AC113" s="38">
        <f t="shared" si="129"/>
        <v>0</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AC116" si="130">E115*E108</f>
        <v>0</v>
      </c>
      <c r="F116" s="38">
        <f t="shared" si="130"/>
        <v>0</v>
      </c>
      <c r="G116" s="38">
        <f t="shared" si="130"/>
        <v>0</v>
      </c>
      <c r="H116" s="38">
        <f t="shared" si="130"/>
        <v>0</v>
      </c>
      <c r="I116" s="38">
        <f t="shared" si="130"/>
        <v>0</v>
      </c>
      <c r="J116" s="38">
        <f t="shared" si="130"/>
        <v>0</v>
      </c>
      <c r="K116" s="38">
        <f t="shared" si="130"/>
        <v>0</v>
      </c>
      <c r="L116" s="38">
        <f t="shared" si="130"/>
        <v>0</v>
      </c>
      <c r="M116" s="38">
        <f t="shared" si="130"/>
        <v>0</v>
      </c>
      <c r="N116" s="38">
        <f t="shared" si="130"/>
        <v>0</v>
      </c>
      <c r="O116" s="38">
        <f t="shared" si="130"/>
        <v>0</v>
      </c>
      <c r="P116" s="38">
        <f t="shared" si="130"/>
        <v>0</v>
      </c>
      <c r="Q116" s="38">
        <f t="shared" si="130"/>
        <v>0</v>
      </c>
      <c r="R116" s="38">
        <f t="shared" si="130"/>
        <v>0</v>
      </c>
      <c r="S116" s="38">
        <f t="shared" si="130"/>
        <v>0</v>
      </c>
      <c r="T116" s="38">
        <f t="shared" si="130"/>
        <v>0</v>
      </c>
      <c r="U116" s="38">
        <f t="shared" si="130"/>
        <v>0</v>
      </c>
      <c r="V116" s="38">
        <f t="shared" si="130"/>
        <v>0</v>
      </c>
      <c r="W116" s="38">
        <f t="shared" si="130"/>
        <v>0</v>
      </c>
      <c r="X116" s="38">
        <f t="shared" si="130"/>
        <v>0</v>
      </c>
      <c r="Y116" s="38">
        <f t="shared" si="130"/>
        <v>0</v>
      </c>
      <c r="Z116" s="38">
        <f t="shared" si="130"/>
        <v>0</v>
      </c>
      <c r="AA116" s="38">
        <f t="shared" si="130"/>
        <v>0</v>
      </c>
      <c r="AB116" s="38">
        <f t="shared" si="130"/>
        <v>0</v>
      </c>
      <c r="AC116" s="38">
        <f t="shared" si="130"/>
        <v>0</v>
      </c>
    </row>
    <row r="117" spans="2:29" ht="15" thickBot="1" x14ac:dyDescent="0.35">
      <c r="B117" s="218" t="s">
        <v>100</v>
      </c>
      <c r="C117" s="229" t="s">
        <v>86</v>
      </c>
      <c r="D117" s="230" t="s">
        <v>87</v>
      </c>
      <c r="E117" s="231">
        <f>E112+E113+E116</f>
        <v>0</v>
      </c>
      <c r="F117" s="231">
        <f t="shared" ref="F117:AC117" si="131">F112+F113+F116</f>
        <v>0</v>
      </c>
      <c r="G117" s="231">
        <f t="shared" si="131"/>
        <v>0</v>
      </c>
      <c r="H117" s="231">
        <f t="shared" si="131"/>
        <v>0</v>
      </c>
      <c r="I117" s="231">
        <f t="shared" si="131"/>
        <v>0</v>
      </c>
      <c r="J117" s="231">
        <f t="shared" si="131"/>
        <v>0</v>
      </c>
      <c r="K117" s="231">
        <f t="shared" si="131"/>
        <v>0</v>
      </c>
      <c r="L117" s="231">
        <f t="shared" si="131"/>
        <v>0</v>
      </c>
      <c r="M117" s="231">
        <f t="shared" si="131"/>
        <v>0</v>
      </c>
      <c r="N117" s="231">
        <f t="shared" si="131"/>
        <v>0</v>
      </c>
      <c r="O117" s="231">
        <f t="shared" si="131"/>
        <v>0</v>
      </c>
      <c r="P117" s="231">
        <f t="shared" si="131"/>
        <v>0</v>
      </c>
      <c r="Q117" s="231">
        <f t="shared" si="131"/>
        <v>0</v>
      </c>
      <c r="R117" s="231">
        <f t="shared" si="131"/>
        <v>0</v>
      </c>
      <c r="S117" s="231">
        <f t="shared" si="131"/>
        <v>0</v>
      </c>
      <c r="T117" s="231">
        <f t="shared" si="131"/>
        <v>0</v>
      </c>
      <c r="U117" s="231">
        <f t="shared" si="131"/>
        <v>0</v>
      </c>
      <c r="V117" s="231">
        <f t="shared" si="131"/>
        <v>0</v>
      </c>
      <c r="W117" s="231">
        <f t="shared" si="131"/>
        <v>0</v>
      </c>
      <c r="X117" s="231">
        <f t="shared" si="131"/>
        <v>0</v>
      </c>
      <c r="Y117" s="231">
        <f t="shared" si="131"/>
        <v>0</v>
      </c>
      <c r="Z117" s="231">
        <f t="shared" si="131"/>
        <v>0</v>
      </c>
      <c r="AA117" s="231">
        <f t="shared" si="131"/>
        <v>0</v>
      </c>
      <c r="AB117" s="231">
        <f t="shared" si="131"/>
        <v>0</v>
      </c>
      <c r="AC117" s="231">
        <f t="shared" si="131"/>
        <v>0</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0</v>
      </c>
      <c r="F119" s="222">
        <f>F117+F118</f>
        <v>0</v>
      </c>
      <c r="G119" s="222">
        <f>G117+G118</f>
        <v>0</v>
      </c>
      <c r="H119" s="222">
        <f t="shared" ref="H119:AC119" si="132">H117+H118</f>
        <v>0</v>
      </c>
      <c r="I119" s="222">
        <f t="shared" si="132"/>
        <v>0</v>
      </c>
      <c r="J119" s="222">
        <f t="shared" si="132"/>
        <v>0</v>
      </c>
      <c r="K119" s="222">
        <f t="shared" si="132"/>
        <v>0</v>
      </c>
      <c r="L119" s="222">
        <f t="shared" si="132"/>
        <v>0</v>
      </c>
      <c r="M119" s="222">
        <f t="shared" si="132"/>
        <v>0</v>
      </c>
      <c r="N119" s="222">
        <f t="shared" si="132"/>
        <v>0</v>
      </c>
      <c r="O119" s="222">
        <f t="shared" si="132"/>
        <v>0</v>
      </c>
      <c r="P119" s="222">
        <f t="shared" si="132"/>
        <v>0</v>
      </c>
      <c r="Q119" s="222">
        <f t="shared" si="132"/>
        <v>0</v>
      </c>
      <c r="R119" s="222">
        <f t="shared" si="132"/>
        <v>0</v>
      </c>
      <c r="S119" s="222">
        <f t="shared" si="132"/>
        <v>0</v>
      </c>
      <c r="T119" s="222">
        <f t="shared" si="132"/>
        <v>0</v>
      </c>
      <c r="U119" s="222">
        <f t="shared" si="132"/>
        <v>0</v>
      </c>
      <c r="V119" s="222">
        <f t="shared" si="132"/>
        <v>0</v>
      </c>
      <c r="W119" s="222">
        <f t="shared" si="132"/>
        <v>0</v>
      </c>
      <c r="X119" s="222">
        <f t="shared" si="132"/>
        <v>0</v>
      </c>
      <c r="Y119" s="222">
        <f t="shared" si="132"/>
        <v>0</v>
      </c>
      <c r="Z119" s="222">
        <f t="shared" si="132"/>
        <v>0</v>
      </c>
      <c r="AA119" s="222">
        <f t="shared" si="132"/>
        <v>0</v>
      </c>
      <c r="AB119" s="222">
        <f t="shared" si="132"/>
        <v>0</v>
      </c>
      <c r="AC119" s="222">
        <f t="shared" si="132"/>
        <v>0</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0</v>
      </c>
      <c r="F121" s="237">
        <f t="shared" ref="F121:AC121" si="133">F120*F119</f>
        <v>0</v>
      </c>
      <c r="G121" s="237">
        <f>G120*G119</f>
        <v>0</v>
      </c>
      <c r="H121" s="237">
        <f t="shared" si="133"/>
        <v>0</v>
      </c>
      <c r="I121" s="237">
        <f t="shared" si="133"/>
        <v>0</v>
      </c>
      <c r="J121" s="237">
        <f t="shared" si="133"/>
        <v>0</v>
      </c>
      <c r="K121" s="237">
        <f t="shared" si="133"/>
        <v>0</v>
      </c>
      <c r="L121" s="237">
        <f t="shared" si="133"/>
        <v>0</v>
      </c>
      <c r="M121" s="237">
        <f t="shared" si="133"/>
        <v>0</v>
      </c>
      <c r="N121" s="237">
        <f t="shared" si="133"/>
        <v>0</v>
      </c>
      <c r="O121" s="237">
        <f t="shared" si="133"/>
        <v>0</v>
      </c>
      <c r="P121" s="237">
        <f t="shared" si="133"/>
        <v>0</v>
      </c>
      <c r="Q121" s="237">
        <f t="shared" si="133"/>
        <v>0</v>
      </c>
      <c r="R121" s="237">
        <f t="shared" si="133"/>
        <v>0</v>
      </c>
      <c r="S121" s="237">
        <f t="shared" si="133"/>
        <v>0</v>
      </c>
      <c r="T121" s="237">
        <f t="shared" si="133"/>
        <v>0</v>
      </c>
      <c r="U121" s="237">
        <f t="shared" si="133"/>
        <v>0</v>
      </c>
      <c r="V121" s="237">
        <f t="shared" si="133"/>
        <v>0</v>
      </c>
      <c r="W121" s="237">
        <f t="shared" si="133"/>
        <v>0</v>
      </c>
      <c r="X121" s="237">
        <f t="shared" si="133"/>
        <v>0</v>
      </c>
      <c r="Y121" s="237">
        <f t="shared" si="133"/>
        <v>0</v>
      </c>
      <c r="Z121" s="237">
        <f t="shared" si="133"/>
        <v>0</v>
      </c>
      <c r="AA121" s="237">
        <f t="shared" si="133"/>
        <v>0</v>
      </c>
      <c r="AB121" s="237">
        <f t="shared" si="133"/>
        <v>0</v>
      </c>
      <c r="AC121" s="237">
        <f t="shared" si="133"/>
        <v>0</v>
      </c>
    </row>
    <row r="122" spans="2:29" ht="15" thickBot="1" x14ac:dyDescent="0.35">
      <c r="B122" s="238" t="s">
        <v>104</v>
      </c>
      <c r="C122" s="209" t="s">
        <v>86</v>
      </c>
      <c r="D122" s="205" t="s">
        <v>51</v>
      </c>
      <c r="E122" s="204">
        <f>E121*('Scenario Inputs'!$G$3/'Scenario Inputs'!J3)</f>
        <v>0</v>
      </c>
      <c r="F122" s="204">
        <f>F121*('Scenario Inputs'!$G$3/'Scenario Inputs'!K3)</f>
        <v>0</v>
      </c>
      <c r="G122" s="204">
        <f>G121*('Scenario Inputs'!$G$3/'Scenario Inputs'!L3)</f>
        <v>0</v>
      </c>
      <c r="H122" s="204">
        <f>H121*('Scenario Inputs'!$G$3/'Scenario Inputs'!M3)</f>
        <v>0</v>
      </c>
      <c r="I122" s="204">
        <f>I121*('Scenario Inputs'!$G$3/'Scenario Inputs'!N3)</f>
        <v>0</v>
      </c>
      <c r="J122" s="204">
        <f>J121*('Scenario Inputs'!$G$3/'Scenario Inputs'!O3)</f>
        <v>0</v>
      </c>
      <c r="K122" s="204">
        <f>K121*('Scenario Inputs'!$G$3/'Scenario Inputs'!P3)</f>
        <v>0</v>
      </c>
      <c r="L122" s="204">
        <f>L121*('Scenario Inputs'!$G$3/'Scenario Inputs'!Q3)</f>
        <v>0</v>
      </c>
      <c r="M122" s="204">
        <f>M121*('Scenario Inputs'!$G$3/'Scenario Inputs'!R3)</f>
        <v>0</v>
      </c>
      <c r="N122" s="204">
        <f>N121*('Scenario Inputs'!$G$3/'Scenario Inputs'!S3)</f>
        <v>0</v>
      </c>
      <c r="O122" s="204">
        <f>O121*('Scenario Inputs'!$G$3/'Scenario Inputs'!T3)</f>
        <v>0</v>
      </c>
      <c r="P122" s="204">
        <f>P121*('Scenario Inputs'!$G$3/'Scenario Inputs'!U3)</f>
        <v>0</v>
      </c>
      <c r="Q122" s="204">
        <f>Q121*('Scenario Inputs'!$G$3/'Scenario Inputs'!V3)</f>
        <v>0</v>
      </c>
      <c r="R122" s="204">
        <f>R121*('Scenario Inputs'!$G$3/'Scenario Inputs'!W3)</f>
        <v>0</v>
      </c>
      <c r="S122" s="204">
        <f>S121*('Scenario Inputs'!$G$3/'Scenario Inputs'!X3)</f>
        <v>0</v>
      </c>
      <c r="T122" s="204">
        <f>T121*('Scenario Inputs'!$G$3/'Scenario Inputs'!Y3)</f>
        <v>0</v>
      </c>
      <c r="U122" s="204">
        <f>U121*('Scenario Inputs'!$G$3/'Scenario Inputs'!Z3)</f>
        <v>0</v>
      </c>
      <c r="V122" s="204">
        <f>V121*('Scenario Inputs'!$G$3/'Scenario Inputs'!AA3)</f>
        <v>0</v>
      </c>
      <c r="W122" s="204">
        <f>W121*('Scenario Inputs'!$G$3/'Scenario Inputs'!AB3)</f>
        <v>0</v>
      </c>
      <c r="X122" s="204">
        <f>X121*('Scenario Inputs'!$G$3/'Scenario Inputs'!AC3)</f>
        <v>0</v>
      </c>
      <c r="Y122" s="204">
        <f>Y121*('Scenario Inputs'!$G$3/'Scenario Inputs'!AD3)</f>
        <v>0</v>
      </c>
      <c r="Z122" s="204">
        <f>Z121*('Scenario Inputs'!$G$3/'Scenario Inputs'!AE3)</f>
        <v>0</v>
      </c>
      <c r="AA122" s="204">
        <f>AA121*('Scenario Inputs'!$G$3/'Scenario Inputs'!AF3)</f>
        <v>0</v>
      </c>
      <c r="AB122" s="204">
        <f>AB121*('Scenario Inputs'!$G$3/'Scenario Inputs'!AG3)</f>
        <v>0</v>
      </c>
      <c r="AC122" s="204">
        <f>AC121*('Scenario Inputs'!$G$3/'Scenario Inputs'!AH3)</f>
        <v>0</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E122*E126</f>
        <v>0</v>
      </c>
      <c r="F127" s="52">
        <f t="shared" ref="F127:AC127" si="134">F122*F126</f>
        <v>0</v>
      </c>
      <c r="G127" s="52">
        <f t="shared" si="134"/>
        <v>0</v>
      </c>
      <c r="H127" s="52">
        <f t="shared" si="134"/>
        <v>0</v>
      </c>
      <c r="I127" s="52">
        <f t="shared" si="134"/>
        <v>0</v>
      </c>
      <c r="J127" s="52">
        <f t="shared" si="134"/>
        <v>0</v>
      </c>
      <c r="K127" s="52">
        <f t="shared" si="134"/>
        <v>0</v>
      </c>
      <c r="L127" s="52">
        <f t="shared" si="134"/>
        <v>0</v>
      </c>
      <c r="M127" s="52">
        <f t="shared" si="134"/>
        <v>0</v>
      </c>
      <c r="N127" s="52">
        <f t="shared" si="134"/>
        <v>0</v>
      </c>
      <c r="O127" s="52">
        <f t="shared" si="134"/>
        <v>0</v>
      </c>
      <c r="P127" s="52">
        <f t="shared" si="134"/>
        <v>0</v>
      </c>
      <c r="Q127" s="52">
        <f t="shared" si="134"/>
        <v>0</v>
      </c>
      <c r="R127" s="52">
        <f t="shared" si="134"/>
        <v>0</v>
      </c>
      <c r="S127" s="52">
        <f t="shared" si="134"/>
        <v>0</v>
      </c>
      <c r="T127" s="52">
        <f t="shared" si="134"/>
        <v>0</v>
      </c>
      <c r="U127" s="52">
        <f t="shared" si="134"/>
        <v>0</v>
      </c>
      <c r="V127" s="52">
        <f t="shared" si="134"/>
        <v>0</v>
      </c>
      <c r="W127" s="52">
        <f t="shared" si="134"/>
        <v>0</v>
      </c>
      <c r="X127" s="52">
        <f t="shared" si="134"/>
        <v>0</v>
      </c>
      <c r="Y127" s="52">
        <f t="shared" si="134"/>
        <v>0</v>
      </c>
      <c r="Z127" s="52">
        <f t="shared" si="134"/>
        <v>0</v>
      </c>
      <c r="AA127" s="52">
        <f t="shared" si="134"/>
        <v>0</v>
      </c>
      <c r="AB127" s="52">
        <f t="shared" si="134"/>
        <v>0</v>
      </c>
      <c r="AC127" s="52">
        <f t="shared" si="134"/>
        <v>0</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AC129" si="135">(E127*1000000)/(E128*1000)</f>
        <v>0</v>
      </c>
      <c r="F129" s="155">
        <f t="shared" si="135"/>
        <v>0</v>
      </c>
      <c r="G129" s="155">
        <f t="shared" si="135"/>
        <v>0</v>
      </c>
      <c r="H129" s="155">
        <f t="shared" si="135"/>
        <v>0</v>
      </c>
      <c r="I129" s="155">
        <f t="shared" si="135"/>
        <v>0</v>
      </c>
      <c r="J129" s="155">
        <f t="shared" si="135"/>
        <v>0</v>
      </c>
      <c r="K129" s="155">
        <f t="shared" si="135"/>
        <v>0</v>
      </c>
      <c r="L129" s="155">
        <f t="shared" si="135"/>
        <v>0</v>
      </c>
      <c r="M129" s="155">
        <f t="shared" si="135"/>
        <v>0</v>
      </c>
      <c r="N129" s="155">
        <f t="shared" si="135"/>
        <v>0</v>
      </c>
      <c r="O129" s="155">
        <f t="shared" si="135"/>
        <v>0</v>
      </c>
      <c r="P129" s="155">
        <f t="shared" si="135"/>
        <v>0</v>
      </c>
      <c r="Q129" s="155">
        <f t="shared" si="135"/>
        <v>0</v>
      </c>
      <c r="R129" s="155">
        <f t="shared" si="135"/>
        <v>0</v>
      </c>
      <c r="S129" s="155">
        <f t="shared" si="135"/>
        <v>0</v>
      </c>
      <c r="T129" s="155">
        <f t="shared" si="135"/>
        <v>0</v>
      </c>
      <c r="U129" s="155">
        <f t="shared" si="135"/>
        <v>0</v>
      </c>
      <c r="V129" s="155">
        <f t="shared" si="135"/>
        <v>0</v>
      </c>
      <c r="W129" s="155">
        <f t="shared" si="135"/>
        <v>0</v>
      </c>
      <c r="X129" s="155">
        <f t="shared" si="135"/>
        <v>0</v>
      </c>
      <c r="Y129" s="155">
        <f t="shared" si="135"/>
        <v>0</v>
      </c>
      <c r="Z129" s="155">
        <f t="shared" si="135"/>
        <v>0</v>
      </c>
      <c r="AA129" s="155">
        <f t="shared" si="135"/>
        <v>0</v>
      </c>
      <c r="AB129" s="155">
        <f t="shared" si="135"/>
        <v>0</v>
      </c>
      <c r="AC129" s="155">
        <f t="shared" si="135"/>
        <v>0</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Inputs'!J129*('Scenario Inputs'!J3/'Scenario Inputs'!$G$3)</f>
        <v>0</v>
      </c>
      <c r="F133" s="72">
        <f>'Scenario Inputs'!K129*('Scenario Inputs'!K3/'Scenario Inputs'!$G$3)</f>
        <v>0</v>
      </c>
      <c r="G133" s="72">
        <f>'Scenario Inputs'!L129*('Scenario Inputs'!L3/'Scenario Inputs'!$G$3)</f>
        <v>0</v>
      </c>
      <c r="H133" s="72">
        <f>'Scenario Inputs'!M129*('Scenario Inputs'!M3/'Scenario Inputs'!$G$3)</f>
        <v>0</v>
      </c>
      <c r="I133" s="72">
        <f>'Scenario Inputs'!N129*('Scenario Inputs'!N3/'Scenario Inputs'!$G$3)</f>
        <v>0</v>
      </c>
      <c r="J133" s="72">
        <f>'Scenario Inputs'!O129*('Scenario Inputs'!O3/'Scenario Inputs'!$G$3)</f>
        <v>0</v>
      </c>
      <c r="K133" s="72">
        <f>'Scenario Inputs'!P129*('Scenario Inputs'!P3/'Scenario Inputs'!$G$3)</f>
        <v>0</v>
      </c>
      <c r="L133" s="72">
        <f>'Scenario Inputs'!Q129*('Scenario Inputs'!Q3/'Scenario Inputs'!$G$3)</f>
        <v>0</v>
      </c>
      <c r="M133" s="72">
        <f>'Scenario Inputs'!R129*('Scenario Inputs'!R3/'Scenario Inputs'!$G$3)</f>
        <v>0</v>
      </c>
      <c r="N133" s="72">
        <f>'Scenario Inputs'!S129*('Scenario Inputs'!S3/'Scenario Inputs'!$G$3)</f>
        <v>0</v>
      </c>
      <c r="O133" s="72">
        <f>'Scenario Inputs'!T129*('Scenario Inputs'!T3/'Scenario Inputs'!$G$3)</f>
        <v>0</v>
      </c>
      <c r="P133" s="72">
        <f>'Scenario Inputs'!U129*('Scenario Inputs'!U3/'Scenario Inputs'!$G$3)</f>
        <v>0</v>
      </c>
      <c r="Q133" s="72">
        <f>'Scenario Inputs'!V129*('Scenario Inputs'!V3/'Scenario Inputs'!$G$3)</f>
        <v>0</v>
      </c>
      <c r="R133" s="72">
        <f>'Scenario Inputs'!W129*('Scenario Inputs'!W3/'Scenario Inputs'!$G$3)</f>
        <v>0</v>
      </c>
      <c r="S133" s="72">
        <f>'Scenario Inputs'!X129*('Scenario Inputs'!X3/'Scenario Inputs'!$G$3)</f>
        <v>0</v>
      </c>
      <c r="T133" s="72">
        <f>'Scenario Inputs'!Y129*('Scenario Inputs'!Y3/'Scenario Inputs'!$G$3)</f>
        <v>0</v>
      </c>
      <c r="U133" s="72">
        <f>'Scenario Inputs'!Z129*('Scenario Inputs'!Z3/'Scenario Inputs'!$G$3)</f>
        <v>0</v>
      </c>
      <c r="V133" s="72">
        <f>'Scenario Inputs'!AA129*('Scenario Inputs'!AA3/'Scenario Inputs'!$G$3)</f>
        <v>0</v>
      </c>
      <c r="W133" s="72">
        <f>'Scenario Inputs'!AB129*('Scenario Inputs'!AB3/'Scenario Inputs'!$G$3)</f>
        <v>0</v>
      </c>
      <c r="X133" s="72">
        <f>'Scenario Inputs'!AC129*('Scenario Inputs'!AC3/'Scenario Inputs'!$G$3)</f>
        <v>0</v>
      </c>
      <c r="Y133" s="72">
        <f>'Scenario Inputs'!AD129*('Scenario Inputs'!AD3/'Scenario Inputs'!$G$3)</f>
        <v>0</v>
      </c>
      <c r="Z133" s="72">
        <f>'Scenario Inputs'!AE129*('Scenario Inputs'!AE3/'Scenario Inputs'!$G$3)</f>
        <v>0</v>
      </c>
      <c r="AA133" s="72">
        <f>'Scenario Inputs'!AF129*('Scenario Inputs'!AF3/'Scenario Inputs'!$G$3)</f>
        <v>0</v>
      </c>
      <c r="AB133" s="72">
        <f>'Scenario Inputs'!AG129*('Scenario Inputs'!AG3/'Scenario Inputs'!$G$3)</f>
        <v>0</v>
      </c>
      <c r="AC133" s="74">
        <f>'Scenario Inputs'!AH129*('Scenario Inputs'!AH3/'Scenario Inputs'!$G$3)</f>
        <v>0</v>
      </c>
    </row>
    <row r="134" spans="2:29" x14ac:dyDescent="0.3">
      <c r="B134" s="3" t="s">
        <v>88</v>
      </c>
      <c r="C134" s="3" t="s">
        <v>86</v>
      </c>
      <c r="D134" s="3" t="s">
        <v>87</v>
      </c>
      <c r="E134" s="78">
        <f>'Scenario Inputs'!J133*('Scenario Inputs'!J3/'Scenario Inputs'!$G$3)</f>
        <v>0</v>
      </c>
      <c r="F134" s="164">
        <f>'Scenario Inputs'!K133*('Scenario Inputs'!K3/'Scenario Inputs'!$G$3)</f>
        <v>0</v>
      </c>
      <c r="G134" s="164">
        <f>'Scenario Inputs'!L133*('Scenario Inputs'!L3/'Scenario Inputs'!$G$3)</f>
        <v>0</v>
      </c>
      <c r="H134" s="164">
        <f>'Scenario Inputs'!M133*('Scenario Inputs'!M3/'Scenario Inputs'!$G$3)</f>
        <v>0</v>
      </c>
      <c r="I134" s="164">
        <f>'Scenario Inputs'!N133*('Scenario Inputs'!N3/'Scenario Inputs'!$G$3)</f>
        <v>0</v>
      </c>
      <c r="J134" s="164">
        <f>'Scenario Inputs'!O133*('Scenario Inputs'!O3/'Scenario Inputs'!$G$3)</f>
        <v>0</v>
      </c>
      <c r="K134" s="164">
        <f>'Scenario Inputs'!P133*('Scenario Inputs'!P3/'Scenario Inputs'!$G$3)</f>
        <v>0</v>
      </c>
      <c r="L134" s="164">
        <f>'Scenario Inputs'!Q133*('Scenario Inputs'!Q3/'Scenario Inputs'!$G$3)</f>
        <v>0</v>
      </c>
      <c r="M134" s="164">
        <f>'Scenario Inputs'!R133*('Scenario Inputs'!R3/'Scenario Inputs'!$G$3)</f>
        <v>0</v>
      </c>
      <c r="N134" s="164">
        <f>'Scenario Inputs'!S133*('Scenario Inputs'!S3/'Scenario Inputs'!$G$3)</f>
        <v>0</v>
      </c>
      <c r="O134" s="164">
        <f>'Scenario Inputs'!T133*('Scenario Inputs'!T3/'Scenario Inputs'!$G$3)</f>
        <v>0</v>
      </c>
      <c r="P134" s="164">
        <f>'Scenario Inputs'!U133*('Scenario Inputs'!U3/'Scenario Inputs'!$G$3)</f>
        <v>0</v>
      </c>
      <c r="Q134" s="164">
        <f>'Scenario Inputs'!V133*('Scenario Inputs'!V3/'Scenario Inputs'!$G$3)</f>
        <v>0</v>
      </c>
      <c r="R134" s="164">
        <f>'Scenario Inputs'!W133*('Scenario Inputs'!W3/'Scenario Inputs'!$G$3)</f>
        <v>0</v>
      </c>
      <c r="S134" s="164">
        <f>'Scenario Inputs'!X133*('Scenario Inputs'!X3/'Scenario Inputs'!$G$3)</f>
        <v>0</v>
      </c>
      <c r="T134" s="164">
        <f>'Scenario Inputs'!Y133*('Scenario Inputs'!Y3/'Scenario Inputs'!$G$3)</f>
        <v>0</v>
      </c>
      <c r="U134" s="164">
        <f>'Scenario Inputs'!Z133*('Scenario Inputs'!Z3/'Scenario Inputs'!$G$3)</f>
        <v>0</v>
      </c>
      <c r="V134" s="164">
        <f>'Scenario Inputs'!AA133*('Scenario Inputs'!AA3/'Scenario Inputs'!$G$3)</f>
        <v>0</v>
      </c>
      <c r="W134" s="164">
        <f>'Scenario Inputs'!AB133*('Scenario Inputs'!AB3/'Scenario Inputs'!$G$3)</f>
        <v>0</v>
      </c>
      <c r="X134" s="164">
        <f>'Scenario Inputs'!AC133*('Scenario Inputs'!AC3/'Scenario Inputs'!$G$3)</f>
        <v>0</v>
      </c>
      <c r="Y134" s="164">
        <f>'Scenario Inputs'!AD133*('Scenario Inputs'!AD3/'Scenario Inputs'!$G$3)</f>
        <v>0</v>
      </c>
      <c r="Z134" s="164">
        <f>'Scenario Inputs'!AE133*('Scenario Inputs'!AE3/'Scenario Inputs'!$G$3)</f>
        <v>0</v>
      </c>
      <c r="AA134" s="164">
        <f>'Scenario Inputs'!AF133*('Scenario Inputs'!AF3/'Scenario Inputs'!$G$3)</f>
        <v>0</v>
      </c>
      <c r="AB134" s="164">
        <f>'Scenario Inputs'!AG133*('Scenario Inputs'!AG3/'Scenario Inputs'!$G$3)</f>
        <v>0</v>
      </c>
      <c r="AC134" s="165">
        <f>'Scenario Inputs'!AH133*('Scenario Inputs'!AH3/'Scenario Inputs'!$G$3)</f>
        <v>0</v>
      </c>
    </row>
    <row r="135" spans="2:29" x14ac:dyDescent="0.3">
      <c r="B135" s="17" t="s">
        <v>89</v>
      </c>
      <c r="C135" s="17" t="s">
        <v>86</v>
      </c>
      <c r="D135" s="17" t="s">
        <v>87</v>
      </c>
      <c r="E135" s="73">
        <f t="shared" ref="E135:AC135" si="136">E134+E133</f>
        <v>0</v>
      </c>
      <c r="F135" s="73">
        <f t="shared" si="136"/>
        <v>0</v>
      </c>
      <c r="G135" s="73">
        <f t="shared" si="136"/>
        <v>0</v>
      </c>
      <c r="H135" s="73">
        <f t="shared" si="136"/>
        <v>0</v>
      </c>
      <c r="I135" s="73">
        <f t="shared" si="136"/>
        <v>0</v>
      </c>
      <c r="J135" s="73">
        <f t="shared" si="136"/>
        <v>0</v>
      </c>
      <c r="K135" s="73">
        <f t="shared" si="136"/>
        <v>0</v>
      </c>
      <c r="L135" s="73">
        <f t="shared" si="136"/>
        <v>0</v>
      </c>
      <c r="M135" s="73">
        <f t="shared" si="136"/>
        <v>0</v>
      </c>
      <c r="N135" s="73">
        <f t="shared" si="136"/>
        <v>0</v>
      </c>
      <c r="O135" s="73">
        <f t="shared" si="136"/>
        <v>0</v>
      </c>
      <c r="P135" s="73">
        <f t="shared" si="136"/>
        <v>0</v>
      </c>
      <c r="Q135" s="73">
        <f t="shared" si="136"/>
        <v>0</v>
      </c>
      <c r="R135" s="73">
        <f t="shared" si="136"/>
        <v>0</v>
      </c>
      <c r="S135" s="73">
        <f t="shared" si="136"/>
        <v>0</v>
      </c>
      <c r="T135" s="73">
        <f t="shared" si="136"/>
        <v>0</v>
      </c>
      <c r="U135" s="73">
        <f t="shared" si="136"/>
        <v>0</v>
      </c>
      <c r="V135" s="73">
        <f t="shared" si="136"/>
        <v>0</v>
      </c>
      <c r="W135" s="73">
        <f t="shared" si="136"/>
        <v>0</v>
      </c>
      <c r="X135" s="73">
        <f t="shared" si="136"/>
        <v>0</v>
      </c>
      <c r="Y135" s="73">
        <f t="shared" si="136"/>
        <v>0</v>
      </c>
      <c r="Z135" s="73">
        <f t="shared" si="136"/>
        <v>0</v>
      </c>
      <c r="AA135" s="73">
        <f t="shared" si="136"/>
        <v>0</v>
      </c>
      <c r="AB135" s="73">
        <f t="shared" si="136"/>
        <v>0</v>
      </c>
      <c r="AC135" s="79">
        <f t="shared" si="136"/>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0</v>
      </c>
      <c r="F137" s="81">
        <f t="shared" ref="F137:AC137" si="137">F133</f>
        <v>0</v>
      </c>
      <c r="G137" s="81">
        <f t="shared" si="137"/>
        <v>0</v>
      </c>
      <c r="H137" s="81">
        <f t="shared" si="137"/>
        <v>0</v>
      </c>
      <c r="I137" s="81">
        <f t="shared" si="137"/>
        <v>0</v>
      </c>
      <c r="J137" s="81">
        <f t="shared" si="137"/>
        <v>0</v>
      </c>
      <c r="K137" s="81">
        <f t="shared" si="137"/>
        <v>0</v>
      </c>
      <c r="L137" s="81">
        <f t="shared" si="137"/>
        <v>0</v>
      </c>
      <c r="M137" s="81">
        <f t="shared" si="137"/>
        <v>0</v>
      </c>
      <c r="N137" s="81">
        <f t="shared" si="137"/>
        <v>0</v>
      </c>
      <c r="O137" s="81">
        <f t="shared" si="137"/>
        <v>0</v>
      </c>
      <c r="P137" s="81">
        <f t="shared" si="137"/>
        <v>0</v>
      </c>
      <c r="Q137" s="81">
        <f t="shared" si="137"/>
        <v>0</v>
      </c>
      <c r="R137" s="81">
        <f t="shared" si="137"/>
        <v>0</v>
      </c>
      <c r="S137" s="81">
        <f t="shared" si="137"/>
        <v>0</v>
      </c>
      <c r="T137" s="81">
        <f t="shared" si="137"/>
        <v>0</v>
      </c>
      <c r="U137" s="81">
        <f t="shared" si="137"/>
        <v>0</v>
      </c>
      <c r="V137" s="81">
        <f t="shared" si="137"/>
        <v>0</v>
      </c>
      <c r="W137" s="81">
        <f t="shared" si="137"/>
        <v>0</v>
      </c>
      <c r="X137" s="81">
        <f t="shared" si="137"/>
        <v>0</v>
      </c>
      <c r="Y137" s="81">
        <f t="shared" si="137"/>
        <v>0</v>
      </c>
      <c r="Z137" s="81">
        <f t="shared" si="137"/>
        <v>0</v>
      </c>
      <c r="AA137" s="81">
        <f t="shared" si="137"/>
        <v>0</v>
      </c>
      <c r="AB137" s="81">
        <f t="shared" si="137"/>
        <v>0</v>
      </c>
      <c r="AC137" s="81">
        <f t="shared" si="137"/>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0</v>
      </c>
      <c r="G141" s="74">
        <f t="shared" ref="G141:AC141" si="138">F150</f>
        <v>0</v>
      </c>
      <c r="H141" s="74">
        <f t="shared" si="138"/>
        <v>0</v>
      </c>
      <c r="I141" s="74">
        <f t="shared" si="138"/>
        <v>0</v>
      </c>
      <c r="J141" s="74">
        <f t="shared" si="138"/>
        <v>0</v>
      </c>
      <c r="K141" s="67">
        <f t="shared" si="138"/>
        <v>0</v>
      </c>
      <c r="L141" s="67">
        <f t="shared" si="138"/>
        <v>0</v>
      </c>
      <c r="M141" s="67">
        <f t="shared" si="138"/>
        <v>0</v>
      </c>
      <c r="N141" s="67">
        <f t="shared" si="138"/>
        <v>0</v>
      </c>
      <c r="O141" s="67">
        <f t="shared" si="138"/>
        <v>0</v>
      </c>
      <c r="P141" s="67">
        <f t="shared" si="138"/>
        <v>0</v>
      </c>
      <c r="Q141" s="67">
        <f t="shared" si="138"/>
        <v>0</v>
      </c>
      <c r="R141" s="67">
        <f t="shared" si="138"/>
        <v>0</v>
      </c>
      <c r="S141" s="67">
        <f t="shared" si="138"/>
        <v>0</v>
      </c>
      <c r="T141" s="67">
        <f t="shared" si="138"/>
        <v>0</v>
      </c>
      <c r="U141" s="67">
        <f t="shared" si="138"/>
        <v>0</v>
      </c>
      <c r="V141" s="67">
        <f t="shared" si="138"/>
        <v>0</v>
      </c>
      <c r="W141" s="67">
        <f t="shared" si="138"/>
        <v>0</v>
      </c>
      <c r="X141" s="67">
        <f t="shared" si="138"/>
        <v>0</v>
      </c>
      <c r="Y141" s="67">
        <f t="shared" si="138"/>
        <v>0</v>
      </c>
      <c r="Z141" s="67">
        <f t="shared" si="138"/>
        <v>0</v>
      </c>
      <c r="AA141" s="67">
        <f t="shared" si="138"/>
        <v>0</v>
      </c>
      <c r="AB141" s="67">
        <f t="shared" si="138"/>
        <v>0</v>
      </c>
      <c r="AC141" s="67">
        <f t="shared" si="138"/>
        <v>0</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v>
      </c>
      <c r="G143" s="43">
        <f t="shared" ref="G143:AC143" si="139">G142*G141</f>
        <v>0</v>
      </c>
      <c r="H143" s="25">
        <f t="shared" si="139"/>
        <v>0</v>
      </c>
      <c r="I143" s="25">
        <f t="shared" si="139"/>
        <v>0</v>
      </c>
      <c r="J143" s="25">
        <f t="shared" si="139"/>
        <v>0</v>
      </c>
      <c r="K143" s="25">
        <f t="shared" si="139"/>
        <v>0</v>
      </c>
      <c r="L143" s="25">
        <f t="shared" si="139"/>
        <v>0</v>
      </c>
      <c r="M143" s="25">
        <f t="shared" si="139"/>
        <v>0</v>
      </c>
      <c r="N143" s="25">
        <f t="shared" si="139"/>
        <v>0</v>
      </c>
      <c r="O143" s="25">
        <f t="shared" si="139"/>
        <v>0</v>
      </c>
      <c r="P143" s="25">
        <f t="shared" si="139"/>
        <v>0</v>
      </c>
      <c r="Q143" s="25">
        <f t="shared" si="139"/>
        <v>0</v>
      </c>
      <c r="R143" s="25">
        <f t="shared" si="139"/>
        <v>0</v>
      </c>
      <c r="S143" s="25">
        <f t="shared" si="139"/>
        <v>0</v>
      </c>
      <c r="T143" s="25">
        <f t="shared" si="139"/>
        <v>0</v>
      </c>
      <c r="U143" s="25">
        <f t="shared" si="139"/>
        <v>0</v>
      </c>
      <c r="V143" s="25">
        <f t="shared" si="139"/>
        <v>0</v>
      </c>
      <c r="W143" s="25">
        <f t="shared" si="139"/>
        <v>0</v>
      </c>
      <c r="X143" s="25">
        <f t="shared" si="139"/>
        <v>0</v>
      </c>
      <c r="Y143" s="25">
        <f t="shared" si="139"/>
        <v>0</v>
      </c>
      <c r="Z143" s="25">
        <f t="shared" si="139"/>
        <v>0</v>
      </c>
      <c r="AA143" s="25">
        <f t="shared" si="139"/>
        <v>0</v>
      </c>
      <c r="AB143" s="25">
        <f t="shared" si="139"/>
        <v>0</v>
      </c>
      <c r="AC143" s="25">
        <f t="shared" si="139"/>
        <v>0</v>
      </c>
    </row>
    <row r="144" spans="2:29" x14ac:dyDescent="0.3">
      <c r="B144" s="19" t="s">
        <v>96</v>
      </c>
      <c r="C144" s="3" t="s">
        <v>86</v>
      </c>
      <c r="D144" s="3" t="s">
        <v>87</v>
      </c>
      <c r="E144" s="43">
        <f t="shared" ref="E144" si="140">E137</f>
        <v>0</v>
      </c>
      <c r="F144" s="43">
        <f t="shared" ref="F144:AC144" si="141">F137</f>
        <v>0</v>
      </c>
      <c r="G144" s="43">
        <f t="shared" si="141"/>
        <v>0</v>
      </c>
      <c r="H144" s="43">
        <f t="shared" si="141"/>
        <v>0</v>
      </c>
      <c r="I144" s="43">
        <f t="shared" si="141"/>
        <v>0</v>
      </c>
      <c r="J144" s="25">
        <f t="shared" si="141"/>
        <v>0</v>
      </c>
      <c r="K144" s="25">
        <f t="shared" si="141"/>
        <v>0</v>
      </c>
      <c r="L144" s="25">
        <f t="shared" si="141"/>
        <v>0</v>
      </c>
      <c r="M144" s="25">
        <f t="shared" si="141"/>
        <v>0</v>
      </c>
      <c r="N144" s="25">
        <f t="shared" si="141"/>
        <v>0</v>
      </c>
      <c r="O144" s="25">
        <f t="shared" si="141"/>
        <v>0</v>
      </c>
      <c r="P144" s="25">
        <f t="shared" si="141"/>
        <v>0</v>
      </c>
      <c r="Q144" s="25">
        <f t="shared" si="141"/>
        <v>0</v>
      </c>
      <c r="R144" s="25">
        <f t="shared" si="141"/>
        <v>0</v>
      </c>
      <c r="S144" s="25">
        <f t="shared" si="141"/>
        <v>0</v>
      </c>
      <c r="T144" s="25">
        <f t="shared" si="141"/>
        <v>0</v>
      </c>
      <c r="U144" s="25">
        <f t="shared" si="141"/>
        <v>0</v>
      </c>
      <c r="V144" s="25">
        <f t="shared" si="141"/>
        <v>0</v>
      </c>
      <c r="W144" s="25">
        <f t="shared" si="141"/>
        <v>0</v>
      </c>
      <c r="X144" s="25">
        <f t="shared" si="141"/>
        <v>0</v>
      </c>
      <c r="Y144" s="25">
        <f t="shared" si="141"/>
        <v>0</v>
      </c>
      <c r="Z144" s="25">
        <f t="shared" si="141"/>
        <v>0</v>
      </c>
      <c r="AA144" s="25">
        <f t="shared" si="141"/>
        <v>0</v>
      </c>
      <c r="AB144" s="25">
        <f t="shared" si="141"/>
        <v>0</v>
      </c>
      <c r="AC144" s="25">
        <f t="shared" si="141"/>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Inputs'!J138</f>
        <v>6.5879999999999994E-2</v>
      </c>
      <c r="F146" s="26">
        <f>'Scenario Inputs'!K138</f>
        <v>6.5879999999999994E-2</v>
      </c>
      <c r="G146" s="26">
        <f>'Scenario Inputs'!L138</f>
        <v>6.5879999999999994E-2</v>
      </c>
      <c r="H146" s="26">
        <f>'Scenario Inputs'!M138</f>
        <v>6.5879999999999994E-2</v>
      </c>
      <c r="I146" s="26">
        <f>'Scenario Inputs'!N138</f>
        <v>6.5879999999999994E-2</v>
      </c>
      <c r="J146" s="26">
        <f>'Scenario Inputs'!O138</f>
        <v>6.5879999999999994E-2</v>
      </c>
      <c r="K146" s="26">
        <f>'Scenario Inputs'!P138</f>
        <v>6.5879999999999994E-2</v>
      </c>
      <c r="L146" s="26">
        <f>'Scenario Inputs'!Q138</f>
        <v>6.5879999999999994E-2</v>
      </c>
      <c r="M146" s="26">
        <f>'Scenario Inputs'!R138</f>
        <v>6.5879999999999994E-2</v>
      </c>
      <c r="N146" s="26">
        <f>'Scenario Inputs'!S138</f>
        <v>6.5879999999999994E-2</v>
      </c>
      <c r="O146" s="26">
        <f>'Scenario Inputs'!T138</f>
        <v>6.5879999999999994E-2</v>
      </c>
      <c r="P146" s="26">
        <f>'Scenario Inputs'!U138</f>
        <v>6.5879999999999994E-2</v>
      </c>
      <c r="Q146" s="26">
        <f>'Scenario Inputs'!V138</f>
        <v>6.5879999999999994E-2</v>
      </c>
      <c r="R146" s="26">
        <f>'Scenario Inputs'!W138</f>
        <v>6.5879999999999994E-2</v>
      </c>
      <c r="S146" s="26">
        <f>'Scenario Inputs'!X138</f>
        <v>6.5879999999999994E-2</v>
      </c>
      <c r="T146" s="26">
        <f>'Scenario Inputs'!Y138</f>
        <v>6.5879999999999994E-2</v>
      </c>
      <c r="U146" s="26">
        <f>'Scenario Inputs'!Z138</f>
        <v>6.5879999999999994E-2</v>
      </c>
      <c r="V146" s="26">
        <f>'Scenario Inputs'!AA138</f>
        <v>6.5879999999999994E-2</v>
      </c>
      <c r="W146" s="26">
        <f>'Scenario Inputs'!AB138</f>
        <v>6.5879999999999994E-2</v>
      </c>
      <c r="X146" s="26">
        <f>'Scenario Inputs'!AC138</f>
        <v>6.5879999999999994E-2</v>
      </c>
      <c r="Y146" s="26">
        <f>'Scenario Inputs'!AD138</f>
        <v>6.5879999999999994E-2</v>
      </c>
      <c r="Z146" s="26">
        <f>'Scenario Inputs'!AE138</f>
        <v>6.5879999999999994E-2</v>
      </c>
      <c r="AA146" s="26">
        <f>'Scenario Inputs'!AF138</f>
        <v>6.5879999999999994E-2</v>
      </c>
      <c r="AB146" s="26">
        <f>'Scenario Inputs'!AG138</f>
        <v>6.5879999999999994E-2</v>
      </c>
      <c r="AC146" s="26">
        <f>'Scenario Inputs'!AH138</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142">(E141+E143)*E146</f>
        <v>0</v>
      </c>
      <c r="F148" s="43">
        <f t="shared" ref="F148:AC148" si="143">(F141+F143)*F146</f>
        <v>0</v>
      </c>
      <c r="G148" s="43">
        <f t="shared" si="143"/>
        <v>0</v>
      </c>
      <c r="H148" s="43">
        <f t="shared" si="143"/>
        <v>0</v>
      </c>
      <c r="I148" s="43">
        <f t="shared" si="143"/>
        <v>0</v>
      </c>
      <c r="J148" s="25">
        <f t="shared" si="143"/>
        <v>0</v>
      </c>
      <c r="K148" s="25">
        <f t="shared" si="143"/>
        <v>0</v>
      </c>
      <c r="L148" s="25">
        <f t="shared" si="143"/>
        <v>0</v>
      </c>
      <c r="M148" s="25">
        <f t="shared" si="143"/>
        <v>0</v>
      </c>
      <c r="N148" s="25">
        <f t="shared" si="143"/>
        <v>0</v>
      </c>
      <c r="O148" s="25">
        <f t="shared" si="143"/>
        <v>0</v>
      </c>
      <c r="P148" s="25">
        <f t="shared" si="143"/>
        <v>0</v>
      </c>
      <c r="Q148" s="25">
        <f t="shared" si="143"/>
        <v>0</v>
      </c>
      <c r="R148" s="25">
        <f t="shared" si="143"/>
        <v>0</v>
      </c>
      <c r="S148" s="25">
        <f t="shared" si="143"/>
        <v>0</v>
      </c>
      <c r="T148" s="25">
        <f t="shared" si="143"/>
        <v>0</v>
      </c>
      <c r="U148" s="25">
        <f t="shared" si="143"/>
        <v>0</v>
      </c>
      <c r="V148" s="25">
        <f t="shared" si="143"/>
        <v>0</v>
      </c>
      <c r="W148" s="25">
        <f t="shared" si="143"/>
        <v>0</v>
      </c>
      <c r="X148" s="25">
        <f t="shared" si="143"/>
        <v>0</v>
      </c>
      <c r="Y148" s="25">
        <f t="shared" si="143"/>
        <v>0</v>
      </c>
      <c r="Z148" s="25">
        <f t="shared" si="143"/>
        <v>0</v>
      </c>
      <c r="AA148" s="25">
        <f t="shared" si="143"/>
        <v>0</v>
      </c>
      <c r="AB148" s="25">
        <f t="shared" si="143"/>
        <v>0</v>
      </c>
      <c r="AC148" s="25">
        <f t="shared" si="143"/>
        <v>0</v>
      </c>
    </row>
    <row r="149" spans="2:29" x14ac:dyDescent="0.3">
      <c r="B149" s="18" t="s">
        <v>234</v>
      </c>
      <c r="C149" s="3" t="s">
        <v>86</v>
      </c>
      <c r="D149" s="3" t="s">
        <v>87</v>
      </c>
      <c r="E149" s="43">
        <f t="shared" ref="E149" si="144">E144*E145*E146</f>
        <v>0</v>
      </c>
      <c r="F149" s="43">
        <f t="shared" ref="F149:AC149" si="145">F144*F145*F146</f>
        <v>0</v>
      </c>
      <c r="G149" s="43">
        <f t="shared" si="145"/>
        <v>0</v>
      </c>
      <c r="H149" s="43">
        <f t="shared" si="145"/>
        <v>0</v>
      </c>
      <c r="I149" s="43">
        <f t="shared" si="145"/>
        <v>0</v>
      </c>
      <c r="J149" s="25">
        <f t="shared" si="145"/>
        <v>0</v>
      </c>
      <c r="K149" s="25">
        <f t="shared" si="145"/>
        <v>0</v>
      </c>
      <c r="L149" s="25">
        <f t="shared" si="145"/>
        <v>0</v>
      </c>
      <c r="M149" s="25">
        <f t="shared" si="145"/>
        <v>0</v>
      </c>
      <c r="N149" s="25">
        <f t="shared" si="145"/>
        <v>0</v>
      </c>
      <c r="O149" s="25">
        <f t="shared" si="145"/>
        <v>0</v>
      </c>
      <c r="P149" s="25">
        <f t="shared" si="145"/>
        <v>0</v>
      </c>
      <c r="Q149" s="25">
        <f t="shared" si="145"/>
        <v>0</v>
      </c>
      <c r="R149" s="25">
        <f t="shared" si="145"/>
        <v>0</v>
      </c>
      <c r="S149" s="25">
        <f t="shared" si="145"/>
        <v>0</v>
      </c>
      <c r="T149" s="25">
        <f t="shared" si="145"/>
        <v>0</v>
      </c>
      <c r="U149" s="25">
        <f t="shared" si="145"/>
        <v>0</v>
      </c>
      <c r="V149" s="25">
        <f t="shared" si="145"/>
        <v>0</v>
      </c>
      <c r="W149" s="25">
        <f t="shared" si="145"/>
        <v>0</v>
      </c>
      <c r="X149" s="25">
        <f t="shared" si="145"/>
        <v>0</v>
      </c>
      <c r="Y149" s="25">
        <f t="shared" si="145"/>
        <v>0</v>
      </c>
      <c r="Z149" s="25">
        <f t="shared" si="145"/>
        <v>0</v>
      </c>
      <c r="AA149" s="25">
        <f t="shared" si="145"/>
        <v>0</v>
      </c>
      <c r="AB149" s="25">
        <f t="shared" si="145"/>
        <v>0</v>
      </c>
      <c r="AC149" s="25">
        <f t="shared" si="145"/>
        <v>0</v>
      </c>
    </row>
    <row r="150" spans="2:29" x14ac:dyDescent="0.3">
      <c r="B150" s="22" t="s">
        <v>244</v>
      </c>
      <c r="C150" s="23" t="s">
        <v>86</v>
      </c>
      <c r="D150" s="23" t="s">
        <v>87</v>
      </c>
      <c r="E150" s="76">
        <f>E141+E143+E144-E148-E149</f>
        <v>0</v>
      </c>
      <c r="F150" s="76">
        <f>F141+F143+F144-F148-F149</f>
        <v>0</v>
      </c>
      <c r="G150" s="76">
        <f t="shared" ref="G150:AC150" si="146">G141+G143+G144-G148-G149</f>
        <v>0</v>
      </c>
      <c r="H150" s="76">
        <f t="shared" si="146"/>
        <v>0</v>
      </c>
      <c r="I150" s="76">
        <f t="shared" si="146"/>
        <v>0</v>
      </c>
      <c r="J150" s="76">
        <f t="shared" si="146"/>
        <v>0</v>
      </c>
      <c r="K150" s="76">
        <f t="shared" si="146"/>
        <v>0</v>
      </c>
      <c r="L150" s="76">
        <f t="shared" si="146"/>
        <v>0</v>
      </c>
      <c r="M150" s="76">
        <f t="shared" si="146"/>
        <v>0</v>
      </c>
      <c r="N150" s="76">
        <f t="shared" si="146"/>
        <v>0</v>
      </c>
      <c r="O150" s="76">
        <f t="shared" si="146"/>
        <v>0</v>
      </c>
      <c r="P150" s="76">
        <f t="shared" si="146"/>
        <v>0</v>
      </c>
      <c r="Q150" s="76">
        <f t="shared" si="146"/>
        <v>0</v>
      </c>
      <c r="R150" s="76">
        <f t="shared" si="146"/>
        <v>0</v>
      </c>
      <c r="S150" s="76">
        <f t="shared" si="146"/>
        <v>0</v>
      </c>
      <c r="T150" s="76">
        <f t="shared" si="146"/>
        <v>0</v>
      </c>
      <c r="U150" s="76">
        <f t="shared" si="146"/>
        <v>0</v>
      </c>
      <c r="V150" s="76">
        <f t="shared" si="146"/>
        <v>0</v>
      </c>
      <c r="W150" s="76">
        <f t="shared" si="146"/>
        <v>0</v>
      </c>
      <c r="X150" s="76">
        <f t="shared" si="146"/>
        <v>0</v>
      </c>
      <c r="Y150" s="76">
        <f t="shared" si="146"/>
        <v>0</v>
      </c>
      <c r="Z150" s="76">
        <f t="shared" si="146"/>
        <v>0</v>
      </c>
      <c r="AA150" s="76">
        <f t="shared" si="146"/>
        <v>0</v>
      </c>
      <c r="AB150" s="76">
        <f t="shared" si="146"/>
        <v>0</v>
      </c>
      <c r="AC150" s="76">
        <f t="shared" si="146"/>
        <v>0</v>
      </c>
    </row>
    <row r="151" spans="2:29" x14ac:dyDescent="0.3">
      <c r="B151" s="27" t="s">
        <v>245</v>
      </c>
      <c r="C151" s="28" t="s">
        <v>86</v>
      </c>
      <c r="D151" s="28" t="s">
        <v>87</v>
      </c>
      <c r="E151" s="170">
        <f t="shared" ref="E151" si="147">AVERAGE(SUM(E141,E143),(E150*(1/(1+E158))))</f>
        <v>0</v>
      </c>
      <c r="F151" s="170">
        <f t="shared" ref="F151" si="148">AVERAGE(SUM(F141,F143),(F150*(1/(1+F158))))</f>
        <v>0</v>
      </c>
      <c r="G151" s="170">
        <f t="shared" ref="G151" si="149">AVERAGE(SUM(G141,G143),(G150*(1/(1+G158))))</f>
        <v>0</v>
      </c>
      <c r="H151" s="170">
        <f t="shared" ref="H151" si="150">AVERAGE(SUM(H141,H143),(H150*(1/(1+H158))))</f>
        <v>0</v>
      </c>
      <c r="I151" s="170">
        <f t="shared" ref="I151" si="151">AVERAGE(SUM(I141,I143),(I150*(1/(1+I158))))</f>
        <v>0</v>
      </c>
      <c r="J151" s="170">
        <f t="shared" ref="J151" si="152">AVERAGE(SUM(J141,J143),(J150*(1/(1+J158))))</f>
        <v>0</v>
      </c>
      <c r="K151" s="170">
        <f t="shared" ref="K151" si="153">AVERAGE(SUM(K141,K143),(K150*(1/(1+K158))))</f>
        <v>0</v>
      </c>
      <c r="L151" s="170">
        <f t="shared" ref="L151" si="154">AVERAGE(SUM(L141,L143),(L150*(1/(1+L158))))</f>
        <v>0</v>
      </c>
      <c r="M151" s="170">
        <f t="shared" ref="M151" si="155">AVERAGE(SUM(M141,M143),(M150*(1/(1+M158))))</f>
        <v>0</v>
      </c>
      <c r="N151" s="170">
        <f t="shared" ref="N151" si="156">AVERAGE(SUM(N141,N143),(N150*(1/(1+N158))))</f>
        <v>0</v>
      </c>
      <c r="O151" s="170">
        <f t="shared" ref="O151" si="157">AVERAGE(SUM(O141,O143),(O150*(1/(1+O158))))</f>
        <v>0</v>
      </c>
      <c r="P151" s="170">
        <f t="shared" ref="P151" si="158">AVERAGE(SUM(P141,P143),(P150*(1/(1+P158))))</f>
        <v>0</v>
      </c>
      <c r="Q151" s="170">
        <f t="shared" ref="Q151" si="159">AVERAGE(SUM(Q141,Q143),(Q150*(1/(1+Q158))))</f>
        <v>0</v>
      </c>
      <c r="R151" s="170">
        <f t="shared" ref="R151" si="160">AVERAGE(SUM(R141,R143),(R150*(1/(1+R158))))</f>
        <v>0</v>
      </c>
      <c r="S151" s="170">
        <f t="shared" ref="S151" si="161">AVERAGE(SUM(S141,S143),(S150*(1/(1+S158))))</f>
        <v>0</v>
      </c>
      <c r="T151" s="170">
        <f t="shared" ref="T151" si="162">AVERAGE(SUM(T141,T143),(T150*(1/(1+T158))))</f>
        <v>0</v>
      </c>
      <c r="U151" s="170">
        <f t="shared" ref="U151" si="163">AVERAGE(SUM(U141,U143),(U150*(1/(1+U158))))</f>
        <v>0</v>
      </c>
      <c r="V151" s="170">
        <f t="shared" ref="V151" si="164">AVERAGE(SUM(V141,V143),(V150*(1/(1+V158))))</f>
        <v>0</v>
      </c>
      <c r="W151" s="170">
        <f t="shared" ref="W151" si="165">AVERAGE(SUM(W141,W143),(W150*(1/(1+W158))))</f>
        <v>0</v>
      </c>
      <c r="X151" s="170">
        <f t="shared" ref="X151" si="166">AVERAGE(SUM(X141,X143),(X150*(1/(1+X158))))</f>
        <v>0</v>
      </c>
      <c r="Y151" s="170">
        <f t="shared" ref="Y151" si="167">AVERAGE(SUM(Y141,Y143),(Y150*(1/(1+Y158))))</f>
        <v>0</v>
      </c>
      <c r="Z151" s="170">
        <f t="shared" ref="Z151" si="168">AVERAGE(SUM(Z141,Z143),(Z150*(1/(1+Z158))))</f>
        <v>0</v>
      </c>
      <c r="AA151" s="170">
        <f t="shared" ref="AA151" si="169">AVERAGE(SUM(AA141,AA143),(AA150*(1/(1+AA158))))</f>
        <v>0</v>
      </c>
      <c r="AB151" s="170">
        <f t="shared" ref="AB151" si="170">AVERAGE(SUM(AB141,AB143),(AB150*(1/(1+AB158))))</f>
        <v>0</v>
      </c>
      <c r="AC151" s="170">
        <f t="shared" ref="AC151" si="171">AVERAGE(SUM(AC141,AC143),(AC150*(1/(1+AC158))))</f>
        <v>0</v>
      </c>
    </row>
    <row r="152" spans="2:29" ht="15" thickBot="1" x14ac:dyDescent="0.35">
      <c r="B152" s="56" t="s">
        <v>229</v>
      </c>
      <c r="C152" s="57" t="s">
        <v>86</v>
      </c>
      <c r="D152" s="57" t="s">
        <v>87</v>
      </c>
      <c r="E152" s="75">
        <f t="shared" ref="E152" si="172">E148+E149</f>
        <v>0</v>
      </c>
      <c r="F152" s="75">
        <f t="shared" ref="F152:AC152" si="173">F148+F149</f>
        <v>0</v>
      </c>
      <c r="G152" s="75">
        <f t="shared" si="173"/>
        <v>0</v>
      </c>
      <c r="H152" s="75">
        <f t="shared" si="173"/>
        <v>0</v>
      </c>
      <c r="I152" s="75">
        <f t="shared" si="173"/>
        <v>0</v>
      </c>
      <c r="J152" s="58">
        <f t="shared" si="173"/>
        <v>0</v>
      </c>
      <c r="K152" s="58">
        <f t="shared" si="173"/>
        <v>0</v>
      </c>
      <c r="L152" s="58">
        <f t="shared" si="173"/>
        <v>0</v>
      </c>
      <c r="M152" s="58">
        <f t="shared" si="173"/>
        <v>0</v>
      </c>
      <c r="N152" s="58">
        <f t="shared" si="173"/>
        <v>0</v>
      </c>
      <c r="O152" s="58">
        <f t="shared" si="173"/>
        <v>0</v>
      </c>
      <c r="P152" s="58">
        <f t="shared" si="173"/>
        <v>0</v>
      </c>
      <c r="Q152" s="58">
        <f t="shared" si="173"/>
        <v>0</v>
      </c>
      <c r="R152" s="58">
        <f t="shared" si="173"/>
        <v>0</v>
      </c>
      <c r="S152" s="58">
        <f t="shared" si="173"/>
        <v>0</v>
      </c>
      <c r="T152" s="58">
        <f t="shared" si="173"/>
        <v>0</v>
      </c>
      <c r="U152" s="58">
        <f t="shared" si="173"/>
        <v>0</v>
      </c>
      <c r="V152" s="58">
        <f t="shared" si="173"/>
        <v>0</v>
      </c>
      <c r="W152" s="58">
        <f t="shared" si="173"/>
        <v>0</v>
      </c>
      <c r="X152" s="58">
        <f t="shared" si="173"/>
        <v>0</v>
      </c>
      <c r="Y152" s="58">
        <f t="shared" si="173"/>
        <v>0</v>
      </c>
      <c r="Z152" s="58">
        <f t="shared" si="173"/>
        <v>0</v>
      </c>
      <c r="AA152" s="58">
        <f t="shared" si="173"/>
        <v>0</v>
      </c>
      <c r="AB152" s="58">
        <f t="shared" si="173"/>
        <v>0</v>
      </c>
      <c r="AC152" s="58">
        <f t="shared" si="173"/>
        <v>0</v>
      </c>
    </row>
    <row r="153" spans="2:29" ht="15" thickTop="1" x14ac:dyDescent="0.3"/>
    <row r="154" spans="2:29" x14ac:dyDescent="0.3">
      <c r="B154" s="32" t="s">
        <v>97</v>
      </c>
    </row>
    <row r="155" spans="2:29" x14ac:dyDescent="0.3">
      <c r="B155" s="206" t="s">
        <v>98</v>
      </c>
      <c r="C155" s="37" t="s">
        <v>86</v>
      </c>
      <c r="D155" s="195" t="s">
        <v>87</v>
      </c>
      <c r="E155" s="171">
        <f>E134</f>
        <v>0</v>
      </c>
      <c r="F155" s="171">
        <f t="shared" ref="F155:AC155" si="174">F134</f>
        <v>0</v>
      </c>
      <c r="G155" s="171">
        <f t="shared" si="174"/>
        <v>0</v>
      </c>
      <c r="H155" s="171">
        <f t="shared" si="174"/>
        <v>0</v>
      </c>
      <c r="I155" s="171">
        <f t="shared" si="174"/>
        <v>0</v>
      </c>
      <c r="J155" s="171">
        <f t="shared" si="174"/>
        <v>0</v>
      </c>
      <c r="K155" s="171">
        <f t="shared" si="174"/>
        <v>0</v>
      </c>
      <c r="L155" s="171">
        <f t="shared" si="174"/>
        <v>0</v>
      </c>
      <c r="M155" s="171">
        <f t="shared" si="174"/>
        <v>0</v>
      </c>
      <c r="N155" s="171">
        <f t="shared" si="174"/>
        <v>0</v>
      </c>
      <c r="O155" s="171">
        <f t="shared" si="174"/>
        <v>0</v>
      </c>
      <c r="P155" s="171">
        <f t="shared" si="174"/>
        <v>0</v>
      </c>
      <c r="Q155" s="171">
        <f t="shared" si="174"/>
        <v>0</v>
      </c>
      <c r="R155" s="171">
        <f t="shared" si="174"/>
        <v>0</v>
      </c>
      <c r="S155" s="171">
        <f t="shared" si="174"/>
        <v>0</v>
      </c>
      <c r="T155" s="171">
        <f t="shared" si="174"/>
        <v>0</v>
      </c>
      <c r="U155" s="171">
        <f t="shared" si="174"/>
        <v>0</v>
      </c>
      <c r="V155" s="171">
        <f t="shared" si="174"/>
        <v>0</v>
      </c>
      <c r="W155" s="171">
        <f t="shared" si="174"/>
        <v>0</v>
      </c>
      <c r="X155" s="171">
        <f t="shared" si="174"/>
        <v>0</v>
      </c>
      <c r="Y155" s="171">
        <f t="shared" si="174"/>
        <v>0</v>
      </c>
      <c r="Z155" s="171">
        <f t="shared" si="174"/>
        <v>0</v>
      </c>
      <c r="AA155" s="171">
        <f t="shared" si="174"/>
        <v>0</v>
      </c>
      <c r="AB155" s="171">
        <f t="shared" si="174"/>
        <v>0</v>
      </c>
      <c r="AC155" s="171">
        <f t="shared" si="174"/>
        <v>0</v>
      </c>
    </row>
    <row r="156" spans="2:29" x14ac:dyDescent="0.3">
      <c r="B156" s="3" t="s">
        <v>230</v>
      </c>
      <c r="C156" s="36" t="s">
        <v>86</v>
      </c>
      <c r="D156" s="36" t="s">
        <v>87</v>
      </c>
      <c r="E156" s="77">
        <f t="shared" ref="E156:AC156" si="175">E152</f>
        <v>0</v>
      </c>
      <c r="F156" s="77">
        <f t="shared" si="175"/>
        <v>0</v>
      </c>
      <c r="G156" s="77">
        <f t="shared" si="175"/>
        <v>0</v>
      </c>
      <c r="H156" s="77">
        <f t="shared" si="175"/>
        <v>0</v>
      </c>
      <c r="I156" s="77">
        <f t="shared" si="175"/>
        <v>0</v>
      </c>
      <c r="J156" s="77">
        <f t="shared" si="175"/>
        <v>0</v>
      </c>
      <c r="K156" s="77">
        <f t="shared" si="175"/>
        <v>0</v>
      </c>
      <c r="L156" s="77">
        <f t="shared" si="175"/>
        <v>0</v>
      </c>
      <c r="M156" s="77">
        <f t="shared" si="175"/>
        <v>0</v>
      </c>
      <c r="N156" s="77">
        <f t="shared" si="175"/>
        <v>0</v>
      </c>
      <c r="O156" s="77">
        <f t="shared" si="175"/>
        <v>0</v>
      </c>
      <c r="P156" s="77">
        <f t="shared" si="175"/>
        <v>0</v>
      </c>
      <c r="Q156" s="77">
        <f t="shared" si="175"/>
        <v>0</v>
      </c>
      <c r="R156" s="77">
        <f t="shared" si="175"/>
        <v>0</v>
      </c>
      <c r="S156" s="77">
        <f t="shared" si="175"/>
        <v>0</v>
      </c>
      <c r="T156" s="77">
        <f t="shared" si="175"/>
        <v>0</v>
      </c>
      <c r="U156" s="77">
        <f t="shared" si="175"/>
        <v>0</v>
      </c>
      <c r="V156" s="77">
        <f t="shared" si="175"/>
        <v>0</v>
      </c>
      <c r="W156" s="77">
        <f t="shared" si="175"/>
        <v>0</v>
      </c>
      <c r="X156" s="77">
        <f t="shared" si="175"/>
        <v>0</v>
      </c>
      <c r="Y156" s="77">
        <f t="shared" si="175"/>
        <v>0</v>
      </c>
      <c r="Z156" s="77">
        <f t="shared" si="175"/>
        <v>0</v>
      </c>
      <c r="AA156" s="77">
        <f t="shared" si="175"/>
        <v>0</v>
      </c>
      <c r="AB156" s="77">
        <f t="shared" si="175"/>
        <v>0</v>
      </c>
      <c r="AC156" s="77">
        <f t="shared" si="175"/>
        <v>0</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AC159" si="176">E158*E151</f>
        <v>0</v>
      </c>
      <c r="F159" s="77">
        <f t="shared" si="176"/>
        <v>0</v>
      </c>
      <c r="G159" s="77">
        <f t="shared" si="176"/>
        <v>0</v>
      </c>
      <c r="H159" s="77">
        <f t="shared" si="176"/>
        <v>0</v>
      </c>
      <c r="I159" s="77">
        <f t="shared" si="176"/>
        <v>0</v>
      </c>
      <c r="J159" s="77">
        <f t="shared" si="176"/>
        <v>0</v>
      </c>
      <c r="K159" s="77">
        <f t="shared" si="176"/>
        <v>0</v>
      </c>
      <c r="L159" s="77">
        <f t="shared" si="176"/>
        <v>0</v>
      </c>
      <c r="M159" s="77">
        <f t="shared" si="176"/>
        <v>0</v>
      </c>
      <c r="N159" s="77">
        <f t="shared" si="176"/>
        <v>0</v>
      </c>
      <c r="O159" s="77">
        <f t="shared" si="176"/>
        <v>0</v>
      </c>
      <c r="P159" s="77">
        <f t="shared" si="176"/>
        <v>0</v>
      </c>
      <c r="Q159" s="77">
        <f t="shared" si="176"/>
        <v>0</v>
      </c>
      <c r="R159" s="77">
        <f t="shared" si="176"/>
        <v>0</v>
      </c>
      <c r="S159" s="77">
        <f t="shared" si="176"/>
        <v>0</v>
      </c>
      <c r="T159" s="77">
        <f t="shared" si="176"/>
        <v>0</v>
      </c>
      <c r="U159" s="77">
        <f t="shared" si="176"/>
        <v>0</v>
      </c>
      <c r="V159" s="77">
        <f t="shared" si="176"/>
        <v>0</v>
      </c>
      <c r="W159" s="77">
        <f t="shared" si="176"/>
        <v>0</v>
      </c>
      <c r="X159" s="77">
        <f t="shared" si="176"/>
        <v>0</v>
      </c>
      <c r="Y159" s="77">
        <f t="shared" si="176"/>
        <v>0</v>
      </c>
      <c r="Z159" s="77">
        <f t="shared" si="176"/>
        <v>0</v>
      </c>
      <c r="AA159" s="77">
        <f t="shared" si="176"/>
        <v>0</v>
      </c>
      <c r="AB159" s="77">
        <f t="shared" si="176"/>
        <v>0</v>
      </c>
      <c r="AC159" s="77">
        <f t="shared" si="176"/>
        <v>0</v>
      </c>
    </row>
    <row r="160" spans="2:29" ht="15" thickBot="1" x14ac:dyDescent="0.35">
      <c r="B160" s="218" t="s">
        <v>100</v>
      </c>
      <c r="C160" s="229" t="s">
        <v>86</v>
      </c>
      <c r="D160" s="230" t="s">
        <v>87</v>
      </c>
      <c r="E160" s="231">
        <f>E155+E156+E159</f>
        <v>0</v>
      </c>
      <c r="F160" s="231">
        <f t="shared" ref="F160:AC160" si="177">F155+F156+F159</f>
        <v>0</v>
      </c>
      <c r="G160" s="231">
        <f t="shared" si="177"/>
        <v>0</v>
      </c>
      <c r="H160" s="231">
        <f t="shared" si="177"/>
        <v>0</v>
      </c>
      <c r="I160" s="231">
        <f t="shared" si="177"/>
        <v>0</v>
      </c>
      <c r="J160" s="231">
        <f t="shared" si="177"/>
        <v>0</v>
      </c>
      <c r="K160" s="231">
        <f t="shared" si="177"/>
        <v>0</v>
      </c>
      <c r="L160" s="231">
        <f t="shared" si="177"/>
        <v>0</v>
      </c>
      <c r="M160" s="231">
        <f t="shared" si="177"/>
        <v>0</v>
      </c>
      <c r="N160" s="231">
        <f t="shared" si="177"/>
        <v>0</v>
      </c>
      <c r="O160" s="231">
        <f t="shared" si="177"/>
        <v>0</v>
      </c>
      <c r="P160" s="231">
        <f t="shared" si="177"/>
        <v>0</v>
      </c>
      <c r="Q160" s="231">
        <f t="shared" si="177"/>
        <v>0</v>
      </c>
      <c r="R160" s="231">
        <f t="shared" si="177"/>
        <v>0</v>
      </c>
      <c r="S160" s="231">
        <f t="shared" si="177"/>
        <v>0</v>
      </c>
      <c r="T160" s="231">
        <f t="shared" si="177"/>
        <v>0</v>
      </c>
      <c r="U160" s="231">
        <f t="shared" si="177"/>
        <v>0</v>
      </c>
      <c r="V160" s="231">
        <f t="shared" si="177"/>
        <v>0</v>
      </c>
      <c r="W160" s="231">
        <f t="shared" si="177"/>
        <v>0</v>
      </c>
      <c r="X160" s="231">
        <f t="shared" si="177"/>
        <v>0</v>
      </c>
      <c r="Y160" s="231">
        <f t="shared" si="177"/>
        <v>0</v>
      </c>
      <c r="Z160" s="231">
        <f t="shared" si="177"/>
        <v>0</v>
      </c>
      <c r="AA160" s="231">
        <f t="shared" si="177"/>
        <v>0</v>
      </c>
      <c r="AB160" s="231">
        <f t="shared" si="177"/>
        <v>0</v>
      </c>
      <c r="AC160" s="231">
        <f t="shared" si="177"/>
        <v>0</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0</v>
      </c>
      <c r="F162" s="222">
        <f>F160+F161</f>
        <v>0</v>
      </c>
      <c r="G162" s="222">
        <f>G160+G161</f>
        <v>0</v>
      </c>
      <c r="H162" s="222">
        <f t="shared" ref="H162:AC162" si="178">H160+H161</f>
        <v>0</v>
      </c>
      <c r="I162" s="222">
        <f t="shared" si="178"/>
        <v>0</v>
      </c>
      <c r="J162" s="222">
        <f t="shared" si="178"/>
        <v>0</v>
      </c>
      <c r="K162" s="222">
        <f t="shared" si="178"/>
        <v>0</v>
      </c>
      <c r="L162" s="222">
        <f t="shared" si="178"/>
        <v>0</v>
      </c>
      <c r="M162" s="222">
        <f t="shared" si="178"/>
        <v>0</v>
      </c>
      <c r="N162" s="222">
        <f t="shared" si="178"/>
        <v>0</v>
      </c>
      <c r="O162" s="222">
        <f t="shared" si="178"/>
        <v>0</v>
      </c>
      <c r="P162" s="222">
        <f t="shared" si="178"/>
        <v>0</v>
      </c>
      <c r="Q162" s="222">
        <f t="shared" si="178"/>
        <v>0</v>
      </c>
      <c r="R162" s="222">
        <f t="shared" si="178"/>
        <v>0</v>
      </c>
      <c r="S162" s="222">
        <f t="shared" si="178"/>
        <v>0</v>
      </c>
      <c r="T162" s="222">
        <f t="shared" si="178"/>
        <v>0</v>
      </c>
      <c r="U162" s="222">
        <f t="shared" si="178"/>
        <v>0</v>
      </c>
      <c r="V162" s="222">
        <f t="shared" si="178"/>
        <v>0</v>
      </c>
      <c r="W162" s="222">
        <f t="shared" si="178"/>
        <v>0</v>
      </c>
      <c r="X162" s="222">
        <f t="shared" si="178"/>
        <v>0</v>
      </c>
      <c r="Y162" s="222">
        <f t="shared" si="178"/>
        <v>0</v>
      </c>
      <c r="Z162" s="222">
        <f t="shared" si="178"/>
        <v>0</v>
      </c>
      <c r="AA162" s="222">
        <f t="shared" si="178"/>
        <v>0</v>
      </c>
      <c r="AB162" s="222">
        <f t="shared" si="178"/>
        <v>0</v>
      </c>
      <c r="AC162" s="222">
        <f t="shared" si="178"/>
        <v>0</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0</v>
      </c>
      <c r="F164" s="237">
        <f>F163*F162</f>
        <v>0</v>
      </c>
      <c r="G164" s="237">
        <f t="shared" ref="G164:AC164" si="179">G163*G162</f>
        <v>0</v>
      </c>
      <c r="H164" s="237">
        <f t="shared" si="179"/>
        <v>0</v>
      </c>
      <c r="I164" s="237">
        <f t="shared" si="179"/>
        <v>0</v>
      </c>
      <c r="J164" s="237">
        <f t="shared" si="179"/>
        <v>0</v>
      </c>
      <c r="K164" s="237">
        <f t="shared" si="179"/>
        <v>0</v>
      </c>
      <c r="L164" s="237">
        <f t="shared" si="179"/>
        <v>0</v>
      </c>
      <c r="M164" s="237">
        <f t="shared" si="179"/>
        <v>0</v>
      </c>
      <c r="N164" s="237">
        <f t="shared" si="179"/>
        <v>0</v>
      </c>
      <c r="O164" s="237">
        <f t="shared" si="179"/>
        <v>0</v>
      </c>
      <c r="P164" s="237">
        <f t="shared" si="179"/>
        <v>0</v>
      </c>
      <c r="Q164" s="237">
        <f t="shared" si="179"/>
        <v>0</v>
      </c>
      <c r="R164" s="237">
        <f t="shared" si="179"/>
        <v>0</v>
      </c>
      <c r="S164" s="237">
        <f t="shared" si="179"/>
        <v>0</v>
      </c>
      <c r="T164" s="237">
        <f t="shared" si="179"/>
        <v>0</v>
      </c>
      <c r="U164" s="237">
        <f t="shared" si="179"/>
        <v>0</v>
      </c>
      <c r="V164" s="237">
        <f t="shared" si="179"/>
        <v>0</v>
      </c>
      <c r="W164" s="237">
        <f t="shared" si="179"/>
        <v>0</v>
      </c>
      <c r="X164" s="237">
        <f t="shared" si="179"/>
        <v>0</v>
      </c>
      <c r="Y164" s="237">
        <f t="shared" si="179"/>
        <v>0</v>
      </c>
      <c r="Z164" s="237">
        <f t="shared" si="179"/>
        <v>0</v>
      </c>
      <c r="AA164" s="237">
        <f t="shared" si="179"/>
        <v>0</v>
      </c>
      <c r="AB164" s="237">
        <f t="shared" si="179"/>
        <v>0</v>
      </c>
      <c r="AC164" s="237">
        <f t="shared" si="179"/>
        <v>0</v>
      </c>
    </row>
    <row r="165" spans="2:29" ht="15" thickBot="1" x14ac:dyDescent="0.35">
      <c r="B165" s="238" t="s">
        <v>104</v>
      </c>
      <c r="C165" s="209" t="s">
        <v>86</v>
      </c>
      <c r="D165" s="205" t="s">
        <v>51</v>
      </c>
      <c r="E165" s="204">
        <f>E164*('Scenario Inputs'!$G$3/'Scenario Inputs'!J3)</f>
        <v>0</v>
      </c>
      <c r="F165" s="204">
        <f>F164*('Scenario Inputs'!$G$3/'Scenario Inputs'!K3)</f>
        <v>0</v>
      </c>
      <c r="G165" s="204">
        <f>G164*('Scenario Inputs'!$G$3/'Scenario Inputs'!L3)</f>
        <v>0</v>
      </c>
      <c r="H165" s="204">
        <f>H164*('Scenario Inputs'!$G$3/'Scenario Inputs'!M3)</f>
        <v>0</v>
      </c>
      <c r="I165" s="204">
        <f>I164*('Scenario Inputs'!$G$3/'Scenario Inputs'!N3)</f>
        <v>0</v>
      </c>
      <c r="J165" s="204">
        <f>J164*('Scenario Inputs'!$G$3/'Scenario Inputs'!O3)</f>
        <v>0</v>
      </c>
      <c r="K165" s="204">
        <f>K164*('Scenario Inputs'!$G$3/'Scenario Inputs'!P3)</f>
        <v>0</v>
      </c>
      <c r="L165" s="204">
        <f>L164*('Scenario Inputs'!$G$3/'Scenario Inputs'!Q3)</f>
        <v>0</v>
      </c>
      <c r="M165" s="204">
        <f>M164*('Scenario Inputs'!$G$3/'Scenario Inputs'!R3)</f>
        <v>0</v>
      </c>
      <c r="N165" s="204">
        <f>N164*('Scenario Inputs'!$G$3/'Scenario Inputs'!S3)</f>
        <v>0</v>
      </c>
      <c r="O165" s="204">
        <f>O164*('Scenario Inputs'!$G$3/'Scenario Inputs'!T3)</f>
        <v>0</v>
      </c>
      <c r="P165" s="204">
        <f>P164*('Scenario Inputs'!$G$3/'Scenario Inputs'!U3)</f>
        <v>0</v>
      </c>
      <c r="Q165" s="204">
        <f>Q164*('Scenario Inputs'!$G$3/'Scenario Inputs'!V3)</f>
        <v>0</v>
      </c>
      <c r="R165" s="204">
        <f>R164*('Scenario Inputs'!$G$3/'Scenario Inputs'!W3)</f>
        <v>0</v>
      </c>
      <c r="S165" s="204">
        <f>S164*('Scenario Inputs'!$G$3/'Scenario Inputs'!X3)</f>
        <v>0</v>
      </c>
      <c r="T165" s="204">
        <f>T164*('Scenario Inputs'!$G$3/'Scenario Inputs'!Y3)</f>
        <v>0</v>
      </c>
      <c r="U165" s="204">
        <f>U164*('Scenario Inputs'!$G$3/'Scenario Inputs'!Z3)</f>
        <v>0</v>
      </c>
      <c r="V165" s="204">
        <f>V164*('Scenario Inputs'!$G$3/'Scenario Inputs'!AA3)</f>
        <v>0</v>
      </c>
      <c r="W165" s="204">
        <f>W164*('Scenario Inputs'!$G$3/'Scenario Inputs'!AB3)</f>
        <v>0</v>
      </c>
      <c r="X165" s="204">
        <f>X164*('Scenario Inputs'!$G$3/'Scenario Inputs'!AC3)</f>
        <v>0</v>
      </c>
      <c r="Y165" s="204">
        <f>Y164*('Scenario Inputs'!$G$3/'Scenario Inputs'!AD3)</f>
        <v>0</v>
      </c>
      <c r="Z165" s="204">
        <f>Z164*('Scenario Inputs'!$G$3/'Scenario Inputs'!AE3)</f>
        <v>0</v>
      </c>
      <c r="AA165" s="204">
        <f>AA164*('Scenario Inputs'!$G$3/'Scenario Inputs'!AF3)</f>
        <v>0</v>
      </c>
      <c r="AB165" s="204">
        <f>AB164*('Scenario Inputs'!$G$3/'Scenario Inputs'!AG3)</f>
        <v>0</v>
      </c>
      <c r="AC165" s="204">
        <f>AC164*('Scenario Inputs'!$G$3/'Scenario Inputs'!AH3)</f>
        <v>0</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E165*E169</f>
        <v>0</v>
      </c>
      <c r="F170" s="52">
        <f t="shared" ref="F170:AC170" si="180">F165*F169</f>
        <v>0</v>
      </c>
      <c r="G170" s="52">
        <f t="shared" si="180"/>
        <v>0</v>
      </c>
      <c r="H170" s="52">
        <f t="shared" si="180"/>
        <v>0</v>
      </c>
      <c r="I170" s="52">
        <f t="shared" si="180"/>
        <v>0</v>
      </c>
      <c r="J170" s="52">
        <f t="shared" si="180"/>
        <v>0</v>
      </c>
      <c r="K170" s="52">
        <f t="shared" si="180"/>
        <v>0</v>
      </c>
      <c r="L170" s="52">
        <f t="shared" si="180"/>
        <v>0</v>
      </c>
      <c r="M170" s="52">
        <f t="shared" si="180"/>
        <v>0</v>
      </c>
      <c r="N170" s="52">
        <f t="shared" si="180"/>
        <v>0</v>
      </c>
      <c r="O170" s="52">
        <f t="shared" si="180"/>
        <v>0</v>
      </c>
      <c r="P170" s="52">
        <f t="shared" si="180"/>
        <v>0</v>
      </c>
      <c r="Q170" s="52">
        <f t="shared" si="180"/>
        <v>0</v>
      </c>
      <c r="R170" s="52">
        <f t="shared" si="180"/>
        <v>0</v>
      </c>
      <c r="S170" s="52">
        <f t="shared" si="180"/>
        <v>0</v>
      </c>
      <c r="T170" s="52">
        <f t="shared" si="180"/>
        <v>0</v>
      </c>
      <c r="U170" s="52">
        <f t="shared" si="180"/>
        <v>0</v>
      </c>
      <c r="V170" s="52">
        <f t="shared" si="180"/>
        <v>0</v>
      </c>
      <c r="W170" s="52">
        <f t="shared" si="180"/>
        <v>0</v>
      </c>
      <c r="X170" s="52">
        <f t="shared" si="180"/>
        <v>0</v>
      </c>
      <c r="Y170" s="52">
        <f t="shared" si="180"/>
        <v>0</v>
      </c>
      <c r="Z170" s="52">
        <f t="shared" si="180"/>
        <v>0</v>
      </c>
      <c r="AA170" s="52">
        <f t="shared" si="180"/>
        <v>0</v>
      </c>
      <c r="AB170" s="52">
        <f t="shared" si="180"/>
        <v>0</v>
      </c>
      <c r="AC170" s="52">
        <f t="shared" si="180"/>
        <v>0</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AC172" si="181">(E170*1000000)/(E171*1000)</f>
        <v>0</v>
      </c>
      <c r="F172" s="155">
        <f t="shared" si="181"/>
        <v>0</v>
      </c>
      <c r="G172" s="155">
        <f t="shared" si="181"/>
        <v>0</v>
      </c>
      <c r="H172" s="155">
        <f t="shared" si="181"/>
        <v>0</v>
      </c>
      <c r="I172" s="155">
        <f t="shared" si="181"/>
        <v>0</v>
      </c>
      <c r="J172" s="155">
        <f t="shared" si="181"/>
        <v>0</v>
      </c>
      <c r="K172" s="155">
        <f t="shared" si="181"/>
        <v>0</v>
      </c>
      <c r="L172" s="155">
        <f t="shared" si="181"/>
        <v>0</v>
      </c>
      <c r="M172" s="155">
        <f t="shared" si="181"/>
        <v>0</v>
      </c>
      <c r="N172" s="155">
        <f t="shared" si="181"/>
        <v>0</v>
      </c>
      <c r="O172" s="155">
        <f t="shared" si="181"/>
        <v>0</v>
      </c>
      <c r="P172" s="155">
        <f t="shared" si="181"/>
        <v>0</v>
      </c>
      <c r="Q172" s="155">
        <f t="shared" si="181"/>
        <v>0</v>
      </c>
      <c r="R172" s="155">
        <f t="shared" si="181"/>
        <v>0</v>
      </c>
      <c r="S172" s="155">
        <f t="shared" si="181"/>
        <v>0</v>
      </c>
      <c r="T172" s="155">
        <f t="shared" si="181"/>
        <v>0</v>
      </c>
      <c r="U172" s="155">
        <f t="shared" si="181"/>
        <v>0</v>
      </c>
      <c r="V172" s="155">
        <f t="shared" si="181"/>
        <v>0</v>
      </c>
      <c r="W172" s="155">
        <f t="shared" si="181"/>
        <v>0</v>
      </c>
      <c r="X172" s="155">
        <f t="shared" si="181"/>
        <v>0</v>
      </c>
      <c r="Y172" s="155">
        <f t="shared" si="181"/>
        <v>0</v>
      </c>
      <c r="Z172" s="155">
        <f t="shared" si="181"/>
        <v>0</v>
      </c>
      <c r="AA172" s="155">
        <f t="shared" si="181"/>
        <v>0</v>
      </c>
      <c r="AB172" s="155">
        <f t="shared" si="181"/>
        <v>0</v>
      </c>
      <c r="AC172" s="155">
        <f t="shared" si="181"/>
        <v>0</v>
      </c>
    </row>
    <row r="173" spans="2:29" ht="15" thickTop="1" x14ac:dyDescent="0.3"/>
  </sheetData>
  <mergeCells count="1">
    <mergeCell ref="B46:D4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76A38-013C-4FB5-9D57-60925A2C2B00}">
  <sheetPr>
    <tabColor theme="4" tint="0.59999389629810485"/>
  </sheetPr>
  <dimension ref="B1:AC173"/>
  <sheetViews>
    <sheetView showGridLines="0" topLeftCell="B1" zoomScale="80" zoomScaleNormal="80" workbookViewId="0">
      <selection activeCell="E151" sqref="E151:AC151"/>
    </sheetView>
  </sheetViews>
  <sheetFormatPr defaultRowHeight="14.4" x14ac:dyDescent="0.3"/>
  <cols>
    <col min="1" max="1" width="5.6640625" customWidth="1"/>
    <col min="2" max="2" width="70.6640625" customWidth="1"/>
    <col min="3" max="3" width="6.6640625" customWidth="1"/>
    <col min="4" max="4" width="9.6640625" bestFit="1" customWidth="1"/>
    <col min="5" max="5" width="9.33203125" bestFit="1" customWidth="1"/>
    <col min="10" max="10" width="9.33203125" bestFit="1" customWidth="1"/>
    <col min="15" max="26" width="9.33203125" bestFit="1" customWidth="1"/>
    <col min="27" max="29" width="10.33203125" bestFit="1" customWidth="1"/>
  </cols>
  <sheetData>
    <row r="1" spans="2:29" ht="18" x14ac:dyDescent="0.35">
      <c r="B1" s="1" t="str">
        <f>"Scenario "&amp;'Scenario Inputs'!B140</f>
        <v>Scenario H - Alternative Pathway 8</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Inputs'!J141*('Scenario Inputs'!J3/'Scenario Inputs'!$G$3)</f>
        <v>0</v>
      </c>
      <c r="F4" s="148">
        <f>'Scenario Inputs'!K141*('Scenario Inputs'!K3/'Scenario Inputs'!$G$3)</f>
        <v>0</v>
      </c>
      <c r="G4" s="148">
        <f>'Scenario Inputs'!L141*('Scenario Inputs'!L3/'Scenario Inputs'!$G$3)</f>
        <v>0</v>
      </c>
      <c r="H4" s="148">
        <f>'Scenario Inputs'!M141*('Scenario Inputs'!M3/'Scenario Inputs'!$G$3)</f>
        <v>0</v>
      </c>
      <c r="I4" s="148">
        <f>'Scenario Inputs'!N141*('Scenario Inputs'!N3/'Scenario Inputs'!$G$3)</f>
        <v>0</v>
      </c>
      <c r="J4" s="148">
        <f>'Scenario Inputs'!O141*('Scenario Inputs'!O3/'Scenario Inputs'!$G$3)</f>
        <v>0</v>
      </c>
      <c r="K4" s="148">
        <f>'Scenario Inputs'!P141*('Scenario Inputs'!P3/'Scenario Inputs'!$G$3)</f>
        <v>0</v>
      </c>
      <c r="L4" s="148">
        <f>'Scenario Inputs'!Q141*('Scenario Inputs'!Q3/'Scenario Inputs'!$G$3)</f>
        <v>0</v>
      </c>
      <c r="M4" s="148">
        <f>'Scenario Inputs'!R141*('Scenario Inputs'!R3/'Scenario Inputs'!$G$3)</f>
        <v>0</v>
      </c>
      <c r="N4" s="148">
        <f>'Scenario Inputs'!S141*('Scenario Inputs'!S3/'Scenario Inputs'!$G$3)</f>
        <v>0</v>
      </c>
      <c r="O4" s="148">
        <f>'Scenario Inputs'!T141*('Scenario Inputs'!T3/'Scenario Inputs'!$G$3)</f>
        <v>0</v>
      </c>
      <c r="P4" s="148">
        <f>'Scenario Inputs'!U141*('Scenario Inputs'!U3/'Scenario Inputs'!$G$3)</f>
        <v>0</v>
      </c>
      <c r="Q4" s="148">
        <f>'Scenario Inputs'!V141*('Scenario Inputs'!V3/'Scenario Inputs'!$G$3)</f>
        <v>0</v>
      </c>
      <c r="R4" s="148">
        <f>'Scenario Inputs'!W141*('Scenario Inputs'!W3/'Scenario Inputs'!$G$3)</f>
        <v>0</v>
      </c>
      <c r="S4" s="148">
        <f>'Scenario Inputs'!X141*('Scenario Inputs'!X3/'Scenario Inputs'!$G$3)</f>
        <v>0</v>
      </c>
      <c r="T4" s="148">
        <f>'Scenario Inputs'!Y141*('Scenario Inputs'!Y3/'Scenario Inputs'!$G$3)</f>
        <v>0</v>
      </c>
      <c r="U4" s="148">
        <f>'Scenario Inputs'!Z141*('Scenario Inputs'!Z3/'Scenario Inputs'!$G$3)</f>
        <v>0</v>
      </c>
      <c r="V4" s="148">
        <f>'Scenario Inputs'!AA141*('Scenario Inputs'!AA3/'Scenario Inputs'!$G$3)</f>
        <v>0</v>
      </c>
      <c r="W4" s="148">
        <f>'Scenario Inputs'!AB141*('Scenario Inputs'!AB3/'Scenario Inputs'!$G$3)</f>
        <v>0</v>
      </c>
      <c r="X4" s="148">
        <f>'Scenario Inputs'!AC141*('Scenario Inputs'!AC3/'Scenario Inputs'!$G$3)</f>
        <v>0</v>
      </c>
      <c r="Y4" s="148">
        <f>'Scenario Inputs'!AD141*('Scenario Inputs'!AD3/'Scenario Inputs'!$G$3)</f>
        <v>0</v>
      </c>
      <c r="Z4" s="148">
        <f>'Scenario Inputs'!AE141*('Scenario Inputs'!AE3/'Scenario Inputs'!$G$3)</f>
        <v>0</v>
      </c>
      <c r="AA4" s="148">
        <f>'Scenario Inputs'!AF141*('Scenario Inputs'!AF3/'Scenario Inputs'!$G$3)</f>
        <v>0</v>
      </c>
      <c r="AB4" s="148">
        <f>'Scenario Inputs'!AG141*('Scenario Inputs'!AG3/'Scenario Inputs'!$G$3)</f>
        <v>0</v>
      </c>
      <c r="AC4" s="67">
        <f>'Scenario Inputs'!AH141*('Scenario Inputs'!AH3/'Scenario Inputs'!$G$3)</f>
        <v>0</v>
      </c>
    </row>
    <row r="5" spans="2:29" x14ac:dyDescent="0.3">
      <c r="B5" s="3" t="s">
        <v>88</v>
      </c>
      <c r="C5" s="3" t="s">
        <v>86</v>
      </c>
      <c r="D5" s="3" t="s">
        <v>87</v>
      </c>
      <c r="E5" s="88">
        <f>'Scenario Inputs'!J145*('Scenario Inputs'!J3/'Scenario Inputs'!$G$3)</f>
        <v>0</v>
      </c>
      <c r="F5" s="166">
        <f>'Scenario Inputs'!K145*('Scenario Inputs'!K3/'Scenario Inputs'!$G$3)</f>
        <v>0</v>
      </c>
      <c r="G5" s="166">
        <f>'Scenario Inputs'!L145*('Scenario Inputs'!L3/'Scenario Inputs'!$G$3)</f>
        <v>0</v>
      </c>
      <c r="H5" s="166">
        <f>'Scenario Inputs'!M145*('Scenario Inputs'!M3/'Scenario Inputs'!$G$3)</f>
        <v>0</v>
      </c>
      <c r="I5" s="166">
        <f>'Scenario Inputs'!N145*('Scenario Inputs'!N3/'Scenario Inputs'!$G$3)</f>
        <v>0</v>
      </c>
      <c r="J5" s="166">
        <f>'Scenario Inputs'!O145*('Scenario Inputs'!O3/'Scenario Inputs'!$G$3)</f>
        <v>0</v>
      </c>
      <c r="K5" s="166">
        <f>'Scenario Inputs'!P145*('Scenario Inputs'!P3/'Scenario Inputs'!$G$3)</f>
        <v>0</v>
      </c>
      <c r="L5" s="166">
        <f>'Scenario Inputs'!Q145*('Scenario Inputs'!Q3/'Scenario Inputs'!$G$3)</f>
        <v>0</v>
      </c>
      <c r="M5" s="166">
        <f>'Scenario Inputs'!R145*('Scenario Inputs'!R3/'Scenario Inputs'!$G$3)</f>
        <v>0</v>
      </c>
      <c r="N5" s="166">
        <f>'Scenario Inputs'!S145*('Scenario Inputs'!S3/'Scenario Inputs'!$G$3)</f>
        <v>0</v>
      </c>
      <c r="O5" s="166">
        <f>'Scenario Inputs'!T145*('Scenario Inputs'!T3/'Scenario Inputs'!$G$3)</f>
        <v>0</v>
      </c>
      <c r="P5" s="166">
        <f>'Scenario Inputs'!U145*('Scenario Inputs'!U3/'Scenario Inputs'!$G$3)</f>
        <v>0</v>
      </c>
      <c r="Q5" s="166">
        <f>'Scenario Inputs'!V145*('Scenario Inputs'!V3/'Scenario Inputs'!$G$3)</f>
        <v>0</v>
      </c>
      <c r="R5" s="166">
        <f>'Scenario Inputs'!W145*('Scenario Inputs'!W3/'Scenario Inputs'!$G$3)</f>
        <v>0</v>
      </c>
      <c r="S5" s="166">
        <f>'Scenario Inputs'!X145*('Scenario Inputs'!X3/'Scenario Inputs'!$G$3)</f>
        <v>0</v>
      </c>
      <c r="T5" s="166">
        <f>'Scenario Inputs'!Y145*('Scenario Inputs'!Y3/'Scenario Inputs'!$G$3)</f>
        <v>0</v>
      </c>
      <c r="U5" s="166">
        <f>'Scenario Inputs'!Z145*('Scenario Inputs'!Z3/'Scenario Inputs'!$G$3)</f>
        <v>0</v>
      </c>
      <c r="V5" s="166">
        <f>'Scenario Inputs'!AA145*('Scenario Inputs'!AA3/'Scenario Inputs'!$G$3)</f>
        <v>0</v>
      </c>
      <c r="W5" s="166">
        <f>'Scenario Inputs'!AB145*('Scenario Inputs'!AB3/'Scenario Inputs'!$G$3)</f>
        <v>0</v>
      </c>
      <c r="X5" s="166">
        <f>'Scenario Inputs'!AC145*('Scenario Inputs'!AC3/'Scenario Inputs'!$G$3)</f>
        <v>0</v>
      </c>
      <c r="Y5" s="166">
        <f>'Scenario Inputs'!AD145*('Scenario Inputs'!AD3/'Scenario Inputs'!$G$3)</f>
        <v>0</v>
      </c>
      <c r="Z5" s="166">
        <f>'Scenario Inputs'!AE145*('Scenario Inputs'!AE3/'Scenario Inputs'!$G$3)</f>
        <v>0</v>
      </c>
      <c r="AA5" s="166">
        <f>'Scenario Inputs'!AF145*('Scenario Inputs'!AF3/'Scenario Inputs'!$G$3)</f>
        <v>0</v>
      </c>
      <c r="AB5" s="166">
        <f>'Scenario Inputs'!AG145*('Scenario Inputs'!AG3/'Scenario Inputs'!$G$3)</f>
        <v>0</v>
      </c>
      <c r="AC5" s="163">
        <f>'Scenario Inputs'!AH145*('Scenario Inputs'!AH3/'Scenario Inputs'!$G$3)</f>
        <v>0</v>
      </c>
    </row>
    <row r="6" spans="2:29" x14ac:dyDescent="0.3">
      <c r="B6" s="17" t="s">
        <v>89</v>
      </c>
      <c r="C6" s="17" t="s">
        <v>86</v>
      </c>
      <c r="D6" s="17" t="s">
        <v>87</v>
      </c>
      <c r="E6" s="16">
        <f t="shared" ref="E6:AC6" si="0">E5+E4</f>
        <v>0</v>
      </c>
      <c r="F6" s="16">
        <f t="shared" si="0"/>
        <v>0</v>
      </c>
      <c r="G6" s="16">
        <f t="shared" si="0"/>
        <v>0</v>
      </c>
      <c r="H6" s="16">
        <f t="shared" si="0"/>
        <v>0</v>
      </c>
      <c r="I6" s="16">
        <f t="shared" si="0"/>
        <v>0</v>
      </c>
      <c r="J6" s="16">
        <f t="shared" si="0"/>
        <v>0</v>
      </c>
      <c r="K6" s="16">
        <f t="shared" si="0"/>
        <v>0</v>
      </c>
      <c r="L6" s="16">
        <f t="shared" si="0"/>
        <v>0</v>
      </c>
      <c r="M6" s="16">
        <f t="shared" si="0"/>
        <v>0</v>
      </c>
      <c r="N6" s="16">
        <f t="shared" si="0"/>
        <v>0</v>
      </c>
      <c r="O6" s="16">
        <f t="shared" si="0"/>
        <v>0</v>
      </c>
      <c r="P6" s="16">
        <f t="shared" si="0"/>
        <v>0</v>
      </c>
      <c r="Q6" s="16">
        <f t="shared" si="0"/>
        <v>0</v>
      </c>
      <c r="R6" s="16">
        <f t="shared" si="0"/>
        <v>0</v>
      </c>
      <c r="S6" s="16">
        <f t="shared" si="0"/>
        <v>0</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0</v>
      </c>
      <c r="F8" s="41">
        <f t="shared" ref="F8:AC8" si="1">F4</f>
        <v>0</v>
      </c>
      <c r="G8" s="41">
        <f t="shared" si="1"/>
        <v>0</v>
      </c>
      <c r="H8" s="41">
        <f t="shared" si="1"/>
        <v>0</v>
      </c>
      <c r="I8" s="41">
        <f t="shared" si="1"/>
        <v>0</v>
      </c>
      <c r="J8" s="41">
        <f t="shared" si="1"/>
        <v>0</v>
      </c>
      <c r="K8" s="41">
        <f t="shared" si="1"/>
        <v>0</v>
      </c>
      <c r="L8" s="41">
        <f t="shared" si="1"/>
        <v>0</v>
      </c>
      <c r="M8" s="41">
        <f t="shared" si="1"/>
        <v>0</v>
      </c>
      <c r="N8" s="41">
        <f t="shared" si="1"/>
        <v>0</v>
      </c>
      <c r="O8" s="41">
        <f t="shared" si="1"/>
        <v>0</v>
      </c>
      <c r="P8" s="41">
        <f t="shared" si="1"/>
        <v>0</v>
      </c>
      <c r="Q8" s="41">
        <f t="shared" si="1"/>
        <v>0</v>
      </c>
      <c r="R8" s="41">
        <f t="shared" si="1"/>
        <v>0</v>
      </c>
      <c r="S8" s="41">
        <f t="shared" si="1"/>
        <v>0</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30"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0</v>
      </c>
      <c r="G12" s="74">
        <f t="shared" ref="G12:AC12" si="2">F21</f>
        <v>0</v>
      </c>
      <c r="H12" s="74">
        <f t="shared" si="2"/>
        <v>0</v>
      </c>
      <c r="I12" s="74">
        <f t="shared" si="2"/>
        <v>0</v>
      </c>
      <c r="J12" s="74">
        <f t="shared" si="2"/>
        <v>0</v>
      </c>
      <c r="K12" s="74">
        <f t="shared" si="2"/>
        <v>0</v>
      </c>
      <c r="L12" s="74">
        <f t="shared" si="2"/>
        <v>0</v>
      </c>
      <c r="M12" s="74">
        <f t="shared" si="2"/>
        <v>0</v>
      </c>
      <c r="N12" s="74">
        <f t="shared" si="2"/>
        <v>0</v>
      </c>
      <c r="O12" s="74">
        <f t="shared" si="2"/>
        <v>0</v>
      </c>
      <c r="P12" s="74">
        <f t="shared" si="2"/>
        <v>0</v>
      </c>
      <c r="Q12" s="74">
        <f t="shared" si="2"/>
        <v>0</v>
      </c>
      <c r="R12" s="74">
        <f t="shared" si="2"/>
        <v>0</v>
      </c>
      <c r="S12" s="74">
        <f t="shared" si="2"/>
        <v>0</v>
      </c>
      <c r="T12" s="74">
        <f t="shared" si="2"/>
        <v>0</v>
      </c>
      <c r="U12" s="74">
        <f t="shared" si="2"/>
        <v>0</v>
      </c>
      <c r="V12" s="74">
        <f t="shared" si="2"/>
        <v>0</v>
      </c>
      <c r="W12" s="74">
        <f t="shared" si="2"/>
        <v>0</v>
      </c>
      <c r="X12" s="74">
        <f t="shared" si="2"/>
        <v>0</v>
      </c>
      <c r="Y12" s="74">
        <f t="shared" si="2"/>
        <v>0</v>
      </c>
      <c r="Z12" s="74">
        <f t="shared" si="2"/>
        <v>0</v>
      </c>
      <c r="AA12" s="74">
        <f t="shared" si="2"/>
        <v>0</v>
      </c>
      <c r="AB12" s="74">
        <f t="shared" si="2"/>
        <v>0</v>
      </c>
      <c r="AC12" s="74">
        <f t="shared" si="2"/>
        <v>0</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v>
      </c>
      <c r="G14" s="43">
        <f t="shared" ref="G14:AC14" si="3">G13*G12</f>
        <v>0</v>
      </c>
      <c r="H14" s="43">
        <f t="shared" si="3"/>
        <v>0</v>
      </c>
      <c r="I14" s="43">
        <f t="shared" si="3"/>
        <v>0</v>
      </c>
      <c r="J14" s="43">
        <f t="shared" si="3"/>
        <v>0</v>
      </c>
      <c r="K14" s="43">
        <f t="shared" si="3"/>
        <v>0</v>
      </c>
      <c r="L14" s="43">
        <f t="shared" si="3"/>
        <v>0</v>
      </c>
      <c r="M14" s="43">
        <f t="shared" si="3"/>
        <v>0</v>
      </c>
      <c r="N14" s="43">
        <f t="shared" si="3"/>
        <v>0</v>
      </c>
      <c r="O14" s="43">
        <f t="shared" si="3"/>
        <v>0</v>
      </c>
      <c r="P14" s="43">
        <f t="shared" si="3"/>
        <v>0</v>
      </c>
      <c r="Q14" s="43">
        <f t="shared" si="3"/>
        <v>0</v>
      </c>
      <c r="R14" s="43">
        <f t="shared" si="3"/>
        <v>0</v>
      </c>
      <c r="S14" s="43">
        <f t="shared" si="3"/>
        <v>0</v>
      </c>
      <c r="T14" s="43">
        <f t="shared" si="3"/>
        <v>0</v>
      </c>
      <c r="U14" s="43">
        <f t="shared" si="3"/>
        <v>0</v>
      </c>
      <c r="V14" s="43">
        <f t="shared" si="3"/>
        <v>0</v>
      </c>
      <c r="W14" s="43">
        <f t="shared" si="3"/>
        <v>0</v>
      </c>
      <c r="X14" s="43">
        <f t="shared" si="3"/>
        <v>0</v>
      </c>
      <c r="Y14" s="43">
        <f t="shared" si="3"/>
        <v>0</v>
      </c>
      <c r="Z14" s="43">
        <f t="shared" si="3"/>
        <v>0</v>
      </c>
      <c r="AA14" s="43">
        <f t="shared" si="3"/>
        <v>0</v>
      </c>
      <c r="AB14" s="43">
        <f t="shared" si="3"/>
        <v>0</v>
      </c>
      <c r="AC14" s="43">
        <f t="shared" si="3"/>
        <v>0</v>
      </c>
    </row>
    <row r="15" spans="2:29" x14ac:dyDescent="0.3">
      <c r="B15" s="19" t="s">
        <v>96</v>
      </c>
      <c r="C15" s="3" t="s">
        <v>86</v>
      </c>
      <c r="D15" s="3" t="s">
        <v>87</v>
      </c>
      <c r="E15" s="25">
        <f t="shared" ref="E15:AC15" si="4">E8</f>
        <v>0</v>
      </c>
      <c r="F15" s="25">
        <f t="shared" si="4"/>
        <v>0</v>
      </c>
      <c r="G15" s="25">
        <f t="shared" si="4"/>
        <v>0</v>
      </c>
      <c r="H15" s="25">
        <f t="shared" si="4"/>
        <v>0</v>
      </c>
      <c r="I15" s="25">
        <f t="shared" si="4"/>
        <v>0</v>
      </c>
      <c r="J15" s="25">
        <f t="shared" si="4"/>
        <v>0</v>
      </c>
      <c r="K15" s="25">
        <f t="shared" si="4"/>
        <v>0</v>
      </c>
      <c r="L15" s="25">
        <f t="shared" si="4"/>
        <v>0</v>
      </c>
      <c r="M15" s="25">
        <f t="shared" si="4"/>
        <v>0</v>
      </c>
      <c r="N15" s="25">
        <f t="shared" si="4"/>
        <v>0</v>
      </c>
      <c r="O15" s="25">
        <f t="shared" si="4"/>
        <v>0</v>
      </c>
      <c r="P15" s="25">
        <f t="shared" si="4"/>
        <v>0</v>
      </c>
      <c r="Q15" s="25">
        <f t="shared" si="4"/>
        <v>0</v>
      </c>
      <c r="R15" s="25">
        <f t="shared" si="4"/>
        <v>0</v>
      </c>
      <c r="S15" s="25">
        <f t="shared" si="4"/>
        <v>0</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Inputs'!J150</f>
        <v>4.07E-2</v>
      </c>
      <c r="F17" s="26">
        <f>'Scenario Inputs'!K150</f>
        <v>4.07E-2</v>
      </c>
      <c r="G17" s="26">
        <f>'Scenario Inputs'!L150</f>
        <v>4.07E-2</v>
      </c>
      <c r="H17" s="26">
        <f>'Scenario Inputs'!M150</f>
        <v>4.07E-2</v>
      </c>
      <c r="I17" s="26">
        <f>'Scenario Inputs'!N150</f>
        <v>4.07E-2</v>
      </c>
      <c r="J17" s="26">
        <f>'Scenario Inputs'!O150</f>
        <v>4.07E-2</v>
      </c>
      <c r="K17" s="26">
        <f>'Scenario Inputs'!P150</f>
        <v>4.07E-2</v>
      </c>
      <c r="L17" s="26">
        <f>'Scenario Inputs'!Q150</f>
        <v>4.07E-2</v>
      </c>
      <c r="M17" s="26">
        <f>'Scenario Inputs'!R150</f>
        <v>4.07E-2</v>
      </c>
      <c r="N17" s="26">
        <f>'Scenario Inputs'!S150</f>
        <v>4.07E-2</v>
      </c>
      <c r="O17" s="26">
        <f>'Scenario Inputs'!T150</f>
        <v>4.07E-2</v>
      </c>
      <c r="P17" s="26">
        <f>'Scenario Inputs'!U150</f>
        <v>4.07E-2</v>
      </c>
      <c r="Q17" s="26">
        <f>'Scenario Inputs'!V150</f>
        <v>4.07E-2</v>
      </c>
      <c r="R17" s="26">
        <f>'Scenario Inputs'!W150</f>
        <v>4.07E-2</v>
      </c>
      <c r="S17" s="26">
        <f>'Scenario Inputs'!X150</f>
        <v>4.07E-2</v>
      </c>
      <c r="T17" s="26">
        <f>'Scenario Inputs'!Y150</f>
        <v>4.07E-2</v>
      </c>
      <c r="U17" s="26">
        <f>'Scenario Inputs'!Z150</f>
        <v>4.07E-2</v>
      </c>
      <c r="V17" s="26">
        <f>'Scenario Inputs'!AA150</f>
        <v>4.07E-2</v>
      </c>
      <c r="W17" s="26">
        <f>'Scenario Inputs'!AB150</f>
        <v>4.07E-2</v>
      </c>
      <c r="X17" s="26">
        <f>'Scenario Inputs'!AC150</f>
        <v>4.07E-2</v>
      </c>
      <c r="Y17" s="26">
        <f>'Scenario Inputs'!AD150</f>
        <v>4.07E-2</v>
      </c>
      <c r="Z17" s="26">
        <f>'Scenario Inputs'!AE150</f>
        <v>4.07E-2</v>
      </c>
      <c r="AA17" s="26">
        <f>'Scenario Inputs'!AF150</f>
        <v>4.07E-2</v>
      </c>
      <c r="AB17" s="26">
        <f>'Scenario Inputs'!AG150</f>
        <v>4.07E-2</v>
      </c>
      <c r="AC17" s="26">
        <f>'Scenario Inputs'!AH150</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0</v>
      </c>
      <c r="G19" s="43">
        <f t="shared" ref="G19:AC19" si="5">(G12+G14)*G17</f>
        <v>0</v>
      </c>
      <c r="H19" s="43">
        <f t="shared" si="5"/>
        <v>0</v>
      </c>
      <c r="I19" s="43">
        <f t="shared" si="5"/>
        <v>0</v>
      </c>
      <c r="J19" s="43">
        <f t="shared" si="5"/>
        <v>0</v>
      </c>
      <c r="K19" s="43">
        <f t="shared" si="5"/>
        <v>0</v>
      </c>
      <c r="L19" s="43">
        <f t="shared" si="5"/>
        <v>0</v>
      </c>
      <c r="M19" s="43">
        <f t="shared" si="5"/>
        <v>0</v>
      </c>
      <c r="N19" s="43">
        <f t="shared" si="5"/>
        <v>0</v>
      </c>
      <c r="O19" s="43">
        <f t="shared" si="5"/>
        <v>0</v>
      </c>
      <c r="P19" s="43">
        <f t="shared" si="5"/>
        <v>0</v>
      </c>
      <c r="Q19" s="43">
        <f t="shared" si="5"/>
        <v>0</v>
      </c>
      <c r="R19" s="43">
        <f t="shared" si="5"/>
        <v>0</v>
      </c>
      <c r="S19" s="43">
        <f t="shared" si="5"/>
        <v>0</v>
      </c>
      <c r="T19" s="43">
        <f t="shared" si="5"/>
        <v>0</v>
      </c>
      <c r="U19" s="43">
        <f t="shared" si="5"/>
        <v>0</v>
      </c>
      <c r="V19" s="43">
        <f t="shared" si="5"/>
        <v>0</v>
      </c>
      <c r="W19" s="43">
        <f t="shared" si="5"/>
        <v>0</v>
      </c>
      <c r="X19" s="43">
        <f t="shared" si="5"/>
        <v>0</v>
      </c>
      <c r="Y19" s="43">
        <f t="shared" si="5"/>
        <v>0</v>
      </c>
      <c r="Z19" s="43">
        <f t="shared" si="5"/>
        <v>0</v>
      </c>
      <c r="AA19" s="43">
        <f t="shared" si="5"/>
        <v>0</v>
      </c>
      <c r="AB19" s="43">
        <f t="shared" si="5"/>
        <v>0</v>
      </c>
      <c r="AC19" s="43">
        <f t="shared" si="5"/>
        <v>0</v>
      </c>
    </row>
    <row r="20" spans="2:29" x14ac:dyDescent="0.3">
      <c r="B20" s="18" t="s">
        <v>234</v>
      </c>
      <c r="C20" s="3" t="s">
        <v>86</v>
      </c>
      <c r="D20" s="3" t="s">
        <v>87</v>
      </c>
      <c r="E20" s="43">
        <f>E15*E16*E17</f>
        <v>0</v>
      </c>
      <c r="F20" s="43">
        <f>F15*F16*F17</f>
        <v>0</v>
      </c>
      <c r="G20" s="43">
        <f t="shared" ref="G20:AC20" si="6">G15*G16*G17</f>
        <v>0</v>
      </c>
      <c r="H20" s="43">
        <f t="shared" si="6"/>
        <v>0</v>
      </c>
      <c r="I20" s="43">
        <f t="shared" si="6"/>
        <v>0</v>
      </c>
      <c r="J20" s="43">
        <f t="shared" si="6"/>
        <v>0</v>
      </c>
      <c r="K20" s="43">
        <f t="shared" si="6"/>
        <v>0</v>
      </c>
      <c r="L20" s="43">
        <f t="shared" si="6"/>
        <v>0</v>
      </c>
      <c r="M20" s="43">
        <f t="shared" si="6"/>
        <v>0</v>
      </c>
      <c r="N20" s="43">
        <f t="shared" si="6"/>
        <v>0</v>
      </c>
      <c r="O20" s="43">
        <f t="shared" si="6"/>
        <v>0</v>
      </c>
      <c r="P20" s="43">
        <f t="shared" si="6"/>
        <v>0</v>
      </c>
      <c r="Q20" s="43">
        <f t="shared" si="6"/>
        <v>0</v>
      </c>
      <c r="R20" s="43">
        <f t="shared" si="6"/>
        <v>0</v>
      </c>
      <c r="S20" s="43">
        <f t="shared" si="6"/>
        <v>0</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0</v>
      </c>
      <c r="F21" s="76">
        <f>F12+F14+F15-F19-F20</f>
        <v>0</v>
      </c>
      <c r="G21" s="76">
        <f t="shared" ref="G21:AC21" si="7">G12+G14+G15-G19-G20</f>
        <v>0</v>
      </c>
      <c r="H21" s="76">
        <f t="shared" si="7"/>
        <v>0</v>
      </c>
      <c r="I21" s="76">
        <f t="shared" si="7"/>
        <v>0</v>
      </c>
      <c r="J21" s="76">
        <f t="shared" si="7"/>
        <v>0</v>
      </c>
      <c r="K21" s="76">
        <f t="shared" si="7"/>
        <v>0</v>
      </c>
      <c r="L21" s="76">
        <f t="shared" si="7"/>
        <v>0</v>
      </c>
      <c r="M21" s="76">
        <f t="shared" si="7"/>
        <v>0</v>
      </c>
      <c r="N21" s="76">
        <f t="shared" si="7"/>
        <v>0</v>
      </c>
      <c r="O21" s="76">
        <f t="shared" si="7"/>
        <v>0</v>
      </c>
      <c r="P21" s="76">
        <f t="shared" si="7"/>
        <v>0</v>
      </c>
      <c r="Q21" s="76">
        <f t="shared" si="7"/>
        <v>0</v>
      </c>
      <c r="R21" s="76">
        <f t="shared" si="7"/>
        <v>0</v>
      </c>
      <c r="S21" s="76">
        <f t="shared" si="7"/>
        <v>0</v>
      </c>
      <c r="T21" s="76">
        <f t="shared" si="7"/>
        <v>0</v>
      </c>
      <c r="U21" s="76">
        <f t="shared" si="7"/>
        <v>0</v>
      </c>
      <c r="V21" s="76">
        <f t="shared" si="7"/>
        <v>0</v>
      </c>
      <c r="W21" s="76">
        <f t="shared" si="7"/>
        <v>0</v>
      </c>
      <c r="X21" s="76">
        <f t="shared" si="7"/>
        <v>0</v>
      </c>
      <c r="Y21" s="76">
        <f t="shared" si="7"/>
        <v>0</v>
      </c>
      <c r="Z21" s="76">
        <f t="shared" si="7"/>
        <v>0</v>
      </c>
      <c r="AA21" s="76">
        <f t="shared" si="7"/>
        <v>0</v>
      </c>
      <c r="AB21" s="76">
        <f t="shared" si="7"/>
        <v>0</v>
      </c>
      <c r="AC21" s="76">
        <f t="shared" si="7"/>
        <v>0</v>
      </c>
    </row>
    <row r="22" spans="2:29" x14ac:dyDescent="0.3">
      <c r="B22" s="27" t="s">
        <v>245</v>
      </c>
      <c r="C22" s="28" t="s">
        <v>86</v>
      </c>
      <c r="D22" s="28" t="s">
        <v>87</v>
      </c>
      <c r="E22" s="170">
        <f t="shared" ref="E22" si="8">AVERAGE(SUM(E12,E14),(E21*(1/(1+E29))))</f>
        <v>0</v>
      </c>
      <c r="F22" s="170">
        <f t="shared" ref="F22" si="9">AVERAGE(SUM(F12,F14),(F21*(1/(1+F29))))</f>
        <v>0</v>
      </c>
      <c r="G22" s="170">
        <f t="shared" ref="G22" si="10">AVERAGE(SUM(G12,G14),(G21*(1/(1+G29))))</f>
        <v>0</v>
      </c>
      <c r="H22" s="170">
        <f t="shared" ref="H22" si="11">AVERAGE(SUM(H12,H14),(H21*(1/(1+H29))))</f>
        <v>0</v>
      </c>
      <c r="I22" s="170">
        <f t="shared" ref="I22" si="12">AVERAGE(SUM(I12,I14),(I21*(1/(1+I29))))</f>
        <v>0</v>
      </c>
      <c r="J22" s="170">
        <f t="shared" ref="J22" si="13">AVERAGE(SUM(J12,J14),(J21*(1/(1+J29))))</f>
        <v>0</v>
      </c>
      <c r="K22" s="170">
        <f t="shared" ref="K22" si="14">AVERAGE(SUM(K12,K14),(K21*(1/(1+K29))))</f>
        <v>0</v>
      </c>
      <c r="L22" s="170">
        <f t="shared" ref="L22" si="15">AVERAGE(SUM(L12,L14),(L21*(1/(1+L29))))</f>
        <v>0</v>
      </c>
      <c r="M22" s="170">
        <f t="shared" ref="M22" si="16">AVERAGE(SUM(M12,M14),(M21*(1/(1+M29))))</f>
        <v>0</v>
      </c>
      <c r="N22" s="170">
        <f t="shared" ref="N22" si="17">AVERAGE(SUM(N12,N14),(N21*(1/(1+N29))))</f>
        <v>0</v>
      </c>
      <c r="O22" s="170">
        <f t="shared" ref="O22" si="18">AVERAGE(SUM(O12,O14),(O21*(1/(1+O29))))</f>
        <v>0</v>
      </c>
      <c r="P22" s="170">
        <f t="shared" ref="P22" si="19">AVERAGE(SUM(P12,P14),(P21*(1/(1+P29))))</f>
        <v>0</v>
      </c>
      <c r="Q22" s="170">
        <f t="shared" ref="Q22" si="20">AVERAGE(SUM(Q12,Q14),(Q21*(1/(1+Q29))))</f>
        <v>0</v>
      </c>
      <c r="R22" s="170">
        <f t="shared" ref="R22" si="21">AVERAGE(SUM(R12,R14),(R21*(1/(1+R29))))</f>
        <v>0</v>
      </c>
      <c r="S22" s="170">
        <f t="shared" ref="S22" si="22">AVERAGE(SUM(S12,S14),(S21*(1/(1+S29))))</f>
        <v>0</v>
      </c>
      <c r="T22" s="170">
        <f t="shared" ref="T22" si="23">AVERAGE(SUM(T12,T14),(T21*(1/(1+T29))))</f>
        <v>0</v>
      </c>
      <c r="U22" s="170">
        <f t="shared" ref="U22" si="24">AVERAGE(SUM(U12,U14),(U21*(1/(1+U29))))</f>
        <v>0</v>
      </c>
      <c r="V22" s="170">
        <f t="shared" ref="V22" si="25">AVERAGE(SUM(V12,V14),(V21*(1/(1+V29))))</f>
        <v>0</v>
      </c>
      <c r="W22" s="170">
        <f t="shared" ref="W22" si="26">AVERAGE(SUM(W12,W14),(W21*(1/(1+W29))))</f>
        <v>0</v>
      </c>
      <c r="X22" s="170">
        <f t="shared" ref="X22" si="27">AVERAGE(SUM(X12,X14),(X21*(1/(1+X29))))</f>
        <v>0</v>
      </c>
      <c r="Y22" s="170">
        <f t="shared" ref="Y22" si="28">AVERAGE(SUM(Y12,Y14),(Y21*(1/(1+Y29))))</f>
        <v>0</v>
      </c>
      <c r="Z22" s="170">
        <f t="shared" ref="Z22" si="29">AVERAGE(SUM(Z12,Z14),(Z21*(1/(1+Z29))))</f>
        <v>0</v>
      </c>
      <c r="AA22" s="170">
        <f t="shared" ref="AA22" si="30">AVERAGE(SUM(AA12,AA14),(AA21*(1/(1+AA29))))</f>
        <v>0</v>
      </c>
      <c r="AB22" s="170">
        <f t="shared" ref="AB22" si="31">AVERAGE(SUM(AB12,AB14),(AB21*(1/(1+AB29))))</f>
        <v>0</v>
      </c>
      <c r="AC22" s="170">
        <f t="shared" ref="AC22" si="32">AVERAGE(SUM(AC12,AC14),(AC21*(1/(1+AC29))))</f>
        <v>0</v>
      </c>
    </row>
    <row r="23" spans="2:29" ht="15" thickBot="1" x14ac:dyDescent="0.35">
      <c r="B23" s="56" t="s">
        <v>229</v>
      </c>
      <c r="C23" s="57" t="s">
        <v>86</v>
      </c>
      <c r="D23" s="57" t="s">
        <v>87</v>
      </c>
      <c r="E23" s="75">
        <f t="shared" ref="E23" si="33">E19+E20</f>
        <v>0</v>
      </c>
      <c r="F23" s="75">
        <f t="shared" ref="F23:AC23" si="34">F19+F20</f>
        <v>0</v>
      </c>
      <c r="G23" s="75">
        <f t="shared" si="34"/>
        <v>0</v>
      </c>
      <c r="H23" s="75">
        <f t="shared" si="34"/>
        <v>0</v>
      </c>
      <c r="I23" s="75">
        <f t="shared" si="34"/>
        <v>0</v>
      </c>
      <c r="J23" s="75">
        <f t="shared" si="34"/>
        <v>0</v>
      </c>
      <c r="K23" s="75">
        <f t="shared" si="34"/>
        <v>0</v>
      </c>
      <c r="L23" s="75">
        <f t="shared" si="34"/>
        <v>0</v>
      </c>
      <c r="M23" s="75">
        <f t="shared" si="34"/>
        <v>0</v>
      </c>
      <c r="N23" s="75">
        <f t="shared" si="34"/>
        <v>0</v>
      </c>
      <c r="O23" s="75">
        <f t="shared" si="34"/>
        <v>0</v>
      </c>
      <c r="P23" s="75">
        <f t="shared" si="34"/>
        <v>0</v>
      </c>
      <c r="Q23" s="75">
        <f t="shared" si="34"/>
        <v>0</v>
      </c>
      <c r="R23" s="75">
        <f t="shared" si="34"/>
        <v>0</v>
      </c>
      <c r="S23" s="75">
        <f t="shared" si="34"/>
        <v>0</v>
      </c>
      <c r="T23" s="75">
        <f t="shared" si="34"/>
        <v>0</v>
      </c>
      <c r="U23" s="75">
        <f t="shared" si="34"/>
        <v>0</v>
      </c>
      <c r="V23" s="75">
        <f t="shared" si="34"/>
        <v>0</v>
      </c>
      <c r="W23" s="75">
        <f t="shared" si="34"/>
        <v>0</v>
      </c>
      <c r="X23" s="75">
        <f t="shared" si="34"/>
        <v>0</v>
      </c>
      <c r="Y23" s="75">
        <f t="shared" si="34"/>
        <v>0</v>
      </c>
      <c r="Z23" s="75">
        <f t="shared" si="34"/>
        <v>0</v>
      </c>
      <c r="AA23" s="75">
        <f t="shared" si="34"/>
        <v>0</v>
      </c>
      <c r="AB23" s="75">
        <f t="shared" si="34"/>
        <v>0</v>
      </c>
      <c r="AC23" s="75">
        <f t="shared" si="34"/>
        <v>0</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35">F5</f>
        <v>0</v>
      </c>
      <c r="G26" s="171">
        <f t="shared" si="35"/>
        <v>0</v>
      </c>
      <c r="H26" s="171">
        <f t="shared" si="35"/>
        <v>0</v>
      </c>
      <c r="I26" s="171">
        <f t="shared" si="35"/>
        <v>0</v>
      </c>
      <c r="J26" s="171">
        <f t="shared" si="35"/>
        <v>0</v>
      </c>
      <c r="K26" s="171">
        <f t="shared" si="35"/>
        <v>0</v>
      </c>
      <c r="L26" s="171">
        <f t="shared" si="35"/>
        <v>0</v>
      </c>
      <c r="M26" s="171">
        <f t="shared" si="35"/>
        <v>0</v>
      </c>
      <c r="N26" s="171">
        <f t="shared" si="35"/>
        <v>0</v>
      </c>
      <c r="O26" s="171">
        <f t="shared" si="35"/>
        <v>0</v>
      </c>
      <c r="P26" s="171">
        <f t="shared" si="35"/>
        <v>0</v>
      </c>
      <c r="Q26" s="171">
        <f t="shared" si="35"/>
        <v>0</v>
      </c>
      <c r="R26" s="171">
        <f t="shared" si="35"/>
        <v>0</v>
      </c>
      <c r="S26" s="171">
        <f t="shared" si="35"/>
        <v>0</v>
      </c>
      <c r="T26" s="171">
        <f t="shared" si="35"/>
        <v>0</v>
      </c>
      <c r="U26" s="171">
        <f t="shared" si="35"/>
        <v>0</v>
      </c>
      <c r="V26" s="171">
        <f t="shared" si="35"/>
        <v>0</v>
      </c>
      <c r="W26" s="171">
        <f t="shared" si="35"/>
        <v>0</v>
      </c>
      <c r="X26" s="171">
        <f t="shared" si="35"/>
        <v>0</v>
      </c>
      <c r="Y26" s="171">
        <f t="shared" si="35"/>
        <v>0</v>
      </c>
      <c r="Z26" s="171">
        <f t="shared" si="35"/>
        <v>0</v>
      </c>
      <c r="AA26" s="171">
        <f t="shared" si="35"/>
        <v>0</v>
      </c>
      <c r="AB26" s="171">
        <f t="shared" si="35"/>
        <v>0</v>
      </c>
      <c r="AC26" s="171">
        <f t="shared" si="35"/>
        <v>0</v>
      </c>
    </row>
    <row r="27" spans="2:29" x14ac:dyDescent="0.3">
      <c r="B27" s="3" t="s">
        <v>230</v>
      </c>
      <c r="C27" s="36" t="s">
        <v>86</v>
      </c>
      <c r="D27" s="36" t="s">
        <v>87</v>
      </c>
      <c r="E27" s="38">
        <f t="shared" ref="E27:AC27" si="36">E23</f>
        <v>0</v>
      </c>
      <c r="F27" s="38">
        <f t="shared" si="36"/>
        <v>0</v>
      </c>
      <c r="G27" s="38">
        <f t="shared" si="36"/>
        <v>0</v>
      </c>
      <c r="H27" s="38">
        <f t="shared" si="36"/>
        <v>0</v>
      </c>
      <c r="I27" s="38">
        <f t="shared" si="36"/>
        <v>0</v>
      </c>
      <c r="J27" s="38">
        <f t="shared" si="36"/>
        <v>0</v>
      </c>
      <c r="K27" s="38">
        <f t="shared" si="36"/>
        <v>0</v>
      </c>
      <c r="L27" s="38">
        <f t="shared" si="36"/>
        <v>0</v>
      </c>
      <c r="M27" s="38">
        <f t="shared" si="36"/>
        <v>0</v>
      </c>
      <c r="N27" s="38">
        <f t="shared" si="36"/>
        <v>0</v>
      </c>
      <c r="O27" s="38">
        <f t="shared" si="36"/>
        <v>0</v>
      </c>
      <c r="P27" s="38">
        <f t="shared" si="36"/>
        <v>0</v>
      </c>
      <c r="Q27" s="38">
        <f t="shared" si="36"/>
        <v>0</v>
      </c>
      <c r="R27" s="38">
        <f t="shared" si="36"/>
        <v>0</v>
      </c>
      <c r="S27" s="38">
        <f t="shared" si="36"/>
        <v>0</v>
      </c>
      <c r="T27" s="38">
        <f t="shared" si="36"/>
        <v>0</v>
      </c>
      <c r="U27" s="38">
        <f t="shared" si="36"/>
        <v>0</v>
      </c>
      <c r="V27" s="38">
        <f t="shared" si="36"/>
        <v>0</v>
      </c>
      <c r="W27" s="38">
        <f t="shared" si="36"/>
        <v>0</v>
      </c>
      <c r="X27" s="38">
        <f t="shared" si="36"/>
        <v>0</v>
      </c>
      <c r="Y27" s="38">
        <f t="shared" si="36"/>
        <v>0</v>
      </c>
      <c r="Z27" s="38">
        <f t="shared" si="36"/>
        <v>0</v>
      </c>
      <c r="AA27" s="38">
        <f t="shared" si="36"/>
        <v>0</v>
      </c>
      <c r="AB27" s="38">
        <f t="shared" si="36"/>
        <v>0</v>
      </c>
      <c r="AC27" s="38">
        <f t="shared" si="36"/>
        <v>0</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AC30" si="37">E29*E22</f>
        <v>0</v>
      </c>
      <c r="F30" s="38">
        <f t="shared" si="37"/>
        <v>0</v>
      </c>
      <c r="G30" s="38">
        <f t="shared" si="37"/>
        <v>0</v>
      </c>
      <c r="H30" s="38">
        <f t="shared" si="37"/>
        <v>0</v>
      </c>
      <c r="I30" s="38">
        <f t="shared" si="37"/>
        <v>0</v>
      </c>
      <c r="J30" s="38">
        <f t="shared" si="37"/>
        <v>0</v>
      </c>
      <c r="K30" s="38">
        <f t="shared" si="37"/>
        <v>0</v>
      </c>
      <c r="L30" s="38">
        <f t="shared" si="37"/>
        <v>0</v>
      </c>
      <c r="M30" s="38">
        <f t="shared" si="37"/>
        <v>0</v>
      </c>
      <c r="N30" s="38">
        <f t="shared" si="37"/>
        <v>0</v>
      </c>
      <c r="O30" s="38">
        <f t="shared" si="37"/>
        <v>0</v>
      </c>
      <c r="P30" s="38">
        <f t="shared" si="37"/>
        <v>0</v>
      </c>
      <c r="Q30" s="38">
        <f t="shared" si="37"/>
        <v>0</v>
      </c>
      <c r="R30" s="38">
        <f t="shared" si="37"/>
        <v>0</v>
      </c>
      <c r="S30" s="38">
        <f t="shared" si="37"/>
        <v>0</v>
      </c>
      <c r="T30" s="38">
        <f t="shared" si="37"/>
        <v>0</v>
      </c>
      <c r="U30" s="38">
        <f t="shared" si="37"/>
        <v>0</v>
      </c>
      <c r="V30" s="38">
        <f t="shared" si="37"/>
        <v>0</v>
      </c>
      <c r="W30" s="38">
        <f t="shared" si="37"/>
        <v>0</v>
      </c>
      <c r="X30" s="38">
        <f t="shared" si="37"/>
        <v>0</v>
      </c>
      <c r="Y30" s="38">
        <f t="shared" si="37"/>
        <v>0</v>
      </c>
      <c r="Z30" s="38">
        <f t="shared" si="37"/>
        <v>0</v>
      </c>
      <c r="AA30" s="38">
        <f t="shared" si="37"/>
        <v>0</v>
      </c>
      <c r="AB30" s="38">
        <f t="shared" si="37"/>
        <v>0</v>
      </c>
      <c r="AC30" s="38">
        <f t="shared" si="37"/>
        <v>0</v>
      </c>
    </row>
    <row r="31" spans="2:29" ht="15" thickBot="1" x14ac:dyDescent="0.35">
      <c r="B31" s="218" t="s">
        <v>100</v>
      </c>
      <c r="C31" s="229" t="s">
        <v>86</v>
      </c>
      <c r="D31" s="230" t="s">
        <v>87</v>
      </c>
      <c r="E31" s="231">
        <f>E26+E27+E30</f>
        <v>0</v>
      </c>
      <c r="F31" s="231">
        <f t="shared" ref="F31:AC31" si="38">F26+F27+F30</f>
        <v>0</v>
      </c>
      <c r="G31" s="231">
        <f t="shared" si="38"/>
        <v>0</v>
      </c>
      <c r="H31" s="231">
        <f t="shared" si="38"/>
        <v>0</v>
      </c>
      <c r="I31" s="231">
        <f t="shared" si="38"/>
        <v>0</v>
      </c>
      <c r="J31" s="231">
        <f t="shared" si="38"/>
        <v>0</v>
      </c>
      <c r="K31" s="231">
        <f t="shared" si="38"/>
        <v>0</v>
      </c>
      <c r="L31" s="231">
        <f t="shared" si="38"/>
        <v>0</v>
      </c>
      <c r="M31" s="231">
        <f t="shared" si="38"/>
        <v>0</v>
      </c>
      <c r="N31" s="231">
        <f t="shared" si="38"/>
        <v>0</v>
      </c>
      <c r="O31" s="231">
        <f t="shared" si="38"/>
        <v>0</v>
      </c>
      <c r="P31" s="231">
        <f t="shared" si="38"/>
        <v>0</v>
      </c>
      <c r="Q31" s="231">
        <f t="shared" si="38"/>
        <v>0</v>
      </c>
      <c r="R31" s="231">
        <f t="shared" si="38"/>
        <v>0</v>
      </c>
      <c r="S31" s="231">
        <f t="shared" si="38"/>
        <v>0</v>
      </c>
      <c r="T31" s="231">
        <f t="shared" si="38"/>
        <v>0</v>
      </c>
      <c r="U31" s="231">
        <f t="shared" si="38"/>
        <v>0</v>
      </c>
      <c r="V31" s="231">
        <f t="shared" si="38"/>
        <v>0</v>
      </c>
      <c r="W31" s="231">
        <f t="shared" si="38"/>
        <v>0</v>
      </c>
      <c r="X31" s="231">
        <f t="shared" si="38"/>
        <v>0</v>
      </c>
      <c r="Y31" s="231">
        <f t="shared" si="38"/>
        <v>0</v>
      </c>
      <c r="Z31" s="231">
        <f t="shared" si="38"/>
        <v>0</v>
      </c>
      <c r="AA31" s="231">
        <f t="shared" si="38"/>
        <v>0</v>
      </c>
      <c r="AB31" s="231">
        <f t="shared" si="38"/>
        <v>0</v>
      </c>
      <c r="AC31" s="231">
        <f t="shared" si="38"/>
        <v>0</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0</v>
      </c>
      <c r="F33" s="222">
        <f>F31+F32</f>
        <v>0</v>
      </c>
      <c r="G33" s="222">
        <f>G31+G32</f>
        <v>0</v>
      </c>
      <c r="H33" s="222">
        <f t="shared" ref="H33:AC33" si="39">H31+H32</f>
        <v>0</v>
      </c>
      <c r="I33" s="222">
        <f t="shared" si="39"/>
        <v>0</v>
      </c>
      <c r="J33" s="222">
        <f t="shared" si="39"/>
        <v>0</v>
      </c>
      <c r="K33" s="222">
        <f t="shared" si="39"/>
        <v>0</v>
      </c>
      <c r="L33" s="222">
        <f t="shared" si="39"/>
        <v>0</v>
      </c>
      <c r="M33" s="222">
        <f t="shared" si="39"/>
        <v>0</v>
      </c>
      <c r="N33" s="222">
        <f t="shared" si="39"/>
        <v>0</v>
      </c>
      <c r="O33" s="222">
        <f t="shared" si="39"/>
        <v>0</v>
      </c>
      <c r="P33" s="222">
        <f t="shared" si="39"/>
        <v>0</v>
      </c>
      <c r="Q33" s="222">
        <f t="shared" si="39"/>
        <v>0</v>
      </c>
      <c r="R33" s="222">
        <f t="shared" si="39"/>
        <v>0</v>
      </c>
      <c r="S33" s="222">
        <f t="shared" si="39"/>
        <v>0</v>
      </c>
      <c r="T33" s="222">
        <f t="shared" si="39"/>
        <v>0</v>
      </c>
      <c r="U33" s="222">
        <f t="shared" si="39"/>
        <v>0</v>
      </c>
      <c r="V33" s="222">
        <f t="shared" si="39"/>
        <v>0</v>
      </c>
      <c r="W33" s="222">
        <f t="shared" si="39"/>
        <v>0</v>
      </c>
      <c r="X33" s="222">
        <f t="shared" si="39"/>
        <v>0</v>
      </c>
      <c r="Y33" s="222">
        <f t="shared" si="39"/>
        <v>0</v>
      </c>
      <c r="Z33" s="222">
        <f t="shared" si="39"/>
        <v>0</v>
      </c>
      <c r="AA33" s="222">
        <f t="shared" si="39"/>
        <v>0</v>
      </c>
      <c r="AB33" s="222">
        <f t="shared" si="39"/>
        <v>0</v>
      </c>
      <c r="AC33" s="222">
        <f t="shared" si="39"/>
        <v>0</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0</v>
      </c>
      <c r="F35" s="237">
        <f>F34*F33</f>
        <v>0</v>
      </c>
      <c r="G35" s="237">
        <f t="shared" ref="G35:AC35" si="40">G34*G33</f>
        <v>0</v>
      </c>
      <c r="H35" s="237">
        <f t="shared" si="40"/>
        <v>0</v>
      </c>
      <c r="I35" s="237">
        <f t="shared" si="40"/>
        <v>0</v>
      </c>
      <c r="J35" s="237">
        <f t="shared" si="40"/>
        <v>0</v>
      </c>
      <c r="K35" s="237">
        <f t="shared" si="40"/>
        <v>0</v>
      </c>
      <c r="L35" s="237">
        <f t="shared" si="40"/>
        <v>0</v>
      </c>
      <c r="M35" s="237">
        <f t="shared" si="40"/>
        <v>0</v>
      </c>
      <c r="N35" s="237">
        <f t="shared" si="40"/>
        <v>0</v>
      </c>
      <c r="O35" s="237">
        <f t="shared" si="40"/>
        <v>0</v>
      </c>
      <c r="P35" s="237">
        <f t="shared" si="40"/>
        <v>0</v>
      </c>
      <c r="Q35" s="237">
        <f t="shared" si="40"/>
        <v>0</v>
      </c>
      <c r="R35" s="237">
        <f t="shared" si="40"/>
        <v>0</v>
      </c>
      <c r="S35" s="237">
        <f t="shared" si="40"/>
        <v>0</v>
      </c>
      <c r="T35" s="237">
        <f t="shared" si="40"/>
        <v>0</v>
      </c>
      <c r="U35" s="237">
        <f t="shared" si="40"/>
        <v>0</v>
      </c>
      <c r="V35" s="237">
        <f t="shared" si="40"/>
        <v>0</v>
      </c>
      <c r="W35" s="237">
        <f t="shared" si="40"/>
        <v>0</v>
      </c>
      <c r="X35" s="237">
        <f t="shared" si="40"/>
        <v>0</v>
      </c>
      <c r="Y35" s="237">
        <f t="shared" si="40"/>
        <v>0</v>
      </c>
      <c r="Z35" s="237">
        <f t="shared" si="40"/>
        <v>0</v>
      </c>
      <c r="AA35" s="237">
        <f t="shared" si="40"/>
        <v>0</v>
      </c>
      <c r="AB35" s="237">
        <f t="shared" si="40"/>
        <v>0</v>
      </c>
      <c r="AC35" s="237">
        <f t="shared" si="40"/>
        <v>0</v>
      </c>
    </row>
    <row r="36" spans="2:29" ht="15" thickBot="1" x14ac:dyDescent="0.35">
      <c r="B36" s="238" t="s">
        <v>104</v>
      </c>
      <c r="C36" s="209" t="s">
        <v>86</v>
      </c>
      <c r="D36" s="205" t="s">
        <v>51</v>
      </c>
      <c r="E36" s="204">
        <f>E35*('Scenario Inputs'!$G$3/'Scenario Inputs'!J3)</f>
        <v>0</v>
      </c>
      <c r="F36" s="204">
        <f>F35*('Scenario Inputs'!$G$3/'Scenario Inputs'!K3)</f>
        <v>0</v>
      </c>
      <c r="G36" s="204">
        <f>G35*('Scenario Inputs'!$G$3/'Scenario Inputs'!L3)</f>
        <v>0</v>
      </c>
      <c r="H36" s="204">
        <f>H35*('Scenario Inputs'!$G$3/'Scenario Inputs'!M3)</f>
        <v>0</v>
      </c>
      <c r="I36" s="204">
        <f>I35*('Scenario Inputs'!$G$3/'Scenario Inputs'!N3)</f>
        <v>0</v>
      </c>
      <c r="J36" s="204">
        <f>J35*('Scenario Inputs'!$G$3/'Scenario Inputs'!O3)</f>
        <v>0</v>
      </c>
      <c r="K36" s="204">
        <f>K35*('Scenario Inputs'!$G$3/'Scenario Inputs'!P3)</f>
        <v>0</v>
      </c>
      <c r="L36" s="204">
        <f>L35*('Scenario Inputs'!$G$3/'Scenario Inputs'!Q3)</f>
        <v>0</v>
      </c>
      <c r="M36" s="204">
        <f>M35*('Scenario Inputs'!$G$3/'Scenario Inputs'!R3)</f>
        <v>0</v>
      </c>
      <c r="N36" s="204">
        <f>N35*('Scenario Inputs'!$G$3/'Scenario Inputs'!S3)</f>
        <v>0</v>
      </c>
      <c r="O36" s="204">
        <f>O35*('Scenario Inputs'!$G$3/'Scenario Inputs'!T3)</f>
        <v>0</v>
      </c>
      <c r="P36" s="204">
        <f>P35*('Scenario Inputs'!$G$3/'Scenario Inputs'!U3)</f>
        <v>0</v>
      </c>
      <c r="Q36" s="204">
        <f>Q35*('Scenario Inputs'!$G$3/'Scenario Inputs'!V3)</f>
        <v>0</v>
      </c>
      <c r="R36" s="204">
        <f>R35*('Scenario Inputs'!$G$3/'Scenario Inputs'!W3)</f>
        <v>0</v>
      </c>
      <c r="S36" s="204">
        <f>S35*('Scenario Inputs'!$G$3/'Scenario Inputs'!X3)</f>
        <v>0</v>
      </c>
      <c r="T36" s="204">
        <f>T35*('Scenario Inputs'!$G$3/'Scenario Inputs'!Y3)</f>
        <v>0</v>
      </c>
      <c r="U36" s="204">
        <f>U35*('Scenario Inputs'!$G$3/'Scenario Inputs'!Z3)</f>
        <v>0</v>
      </c>
      <c r="V36" s="204">
        <f>V35*('Scenario Inputs'!$G$3/'Scenario Inputs'!AA3)</f>
        <v>0</v>
      </c>
      <c r="W36" s="204">
        <f>W35*('Scenario Inputs'!$G$3/'Scenario Inputs'!AB3)</f>
        <v>0</v>
      </c>
      <c r="X36" s="204">
        <f>X35*('Scenario Inputs'!$G$3/'Scenario Inputs'!AC3)</f>
        <v>0</v>
      </c>
      <c r="Y36" s="204">
        <f>Y35*('Scenario Inputs'!$G$3/'Scenario Inputs'!AD3)</f>
        <v>0</v>
      </c>
      <c r="Z36" s="204">
        <f>Z35*('Scenario Inputs'!$G$3/'Scenario Inputs'!AE3)</f>
        <v>0</v>
      </c>
      <c r="AA36" s="204">
        <f>AA35*('Scenario Inputs'!$G$3/'Scenario Inputs'!AF3)</f>
        <v>0</v>
      </c>
      <c r="AB36" s="204">
        <f>AB35*('Scenario Inputs'!$G$3/'Scenario Inputs'!AG3)</f>
        <v>0</v>
      </c>
      <c r="AC36" s="204">
        <f>AC35*('Scenario Inputs'!$G$3/'Scenario Inputs'!AH3)</f>
        <v>0</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E36*E40</f>
        <v>0</v>
      </c>
      <c r="F41" s="52">
        <f t="shared" ref="F41:AC41" si="41">F36*F40</f>
        <v>0</v>
      </c>
      <c r="G41" s="52">
        <f t="shared" si="41"/>
        <v>0</v>
      </c>
      <c r="H41" s="52">
        <f t="shared" si="41"/>
        <v>0</v>
      </c>
      <c r="I41" s="52">
        <f t="shared" si="41"/>
        <v>0</v>
      </c>
      <c r="J41" s="52">
        <f t="shared" si="41"/>
        <v>0</v>
      </c>
      <c r="K41" s="52">
        <f t="shared" si="41"/>
        <v>0</v>
      </c>
      <c r="L41" s="52">
        <f t="shared" si="41"/>
        <v>0</v>
      </c>
      <c r="M41" s="52">
        <f t="shared" si="41"/>
        <v>0</v>
      </c>
      <c r="N41" s="52">
        <f t="shared" si="41"/>
        <v>0</v>
      </c>
      <c r="O41" s="52">
        <f t="shared" si="41"/>
        <v>0</v>
      </c>
      <c r="P41" s="52">
        <f t="shared" si="41"/>
        <v>0</v>
      </c>
      <c r="Q41" s="52">
        <f t="shared" si="41"/>
        <v>0</v>
      </c>
      <c r="R41" s="52">
        <f t="shared" si="41"/>
        <v>0</v>
      </c>
      <c r="S41" s="52">
        <f t="shared" si="41"/>
        <v>0</v>
      </c>
      <c r="T41" s="52">
        <f t="shared" si="41"/>
        <v>0</v>
      </c>
      <c r="U41" s="52">
        <f t="shared" si="41"/>
        <v>0</v>
      </c>
      <c r="V41" s="52">
        <f t="shared" si="41"/>
        <v>0</v>
      </c>
      <c r="W41" s="52">
        <f t="shared" si="41"/>
        <v>0</v>
      </c>
      <c r="X41" s="52">
        <f t="shared" si="41"/>
        <v>0</v>
      </c>
      <c r="Y41" s="52">
        <f t="shared" si="41"/>
        <v>0</v>
      </c>
      <c r="Z41" s="52">
        <f t="shared" si="41"/>
        <v>0</v>
      </c>
      <c r="AA41" s="52">
        <f t="shared" si="41"/>
        <v>0</v>
      </c>
      <c r="AB41" s="52">
        <f t="shared" si="41"/>
        <v>0</v>
      </c>
      <c r="AC41" s="52">
        <f t="shared" si="41"/>
        <v>0</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AC43" si="42">(E41*1000000)/(E42*1000)</f>
        <v>0</v>
      </c>
      <c r="F43" s="155">
        <f t="shared" si="42"/>
        <v>0</v>
      </c>
      <c r="G43" s="155">
        <f t="shared" si="42"/>
        <v>0</v>
      </c>
      <c r="H43" s="155">
        <f t="shared" si="42"/>
        <v>0</v>
      </c>
      <c r="I43" s="155">
        <f t="shared" si="42"/>
        <v>0</v>
      </c>
      <c r="J43" s="155">
        <f t="shared" si="42"/>
        <v>0</v>
      </c>
      <c r="K43" s="155">
        <f t="shared" si="42"/>
        <v>0</v>
      </c>
      <c r="L43" s="155">
        <f t="shared" si="42"/>
        <v>0</v>
      </c>
      <c r="M43" s="155">
        <f t="shared" si="42"/>
        <v>0</v>
      </c>
      <c r="N43" s="155">
        <f t="shared" si="42"/>
        <v>0</v>
      </c>
      <c r="O43" s="155">
        <f t="shared" si="42"/>
        <v>0</v>
      </c>
      <c r="P43" s="155">
        <f t="shared" si="42"/>
        <v>0</v>
      </c>
      <c r="Q43" s="155">
        <f t="shared" si="42"/>
        <v>0</v>
      </c>
      <c r="R43" s="155">
        <f t="shared" si="42"/>
        <v>0</v>
      </c>
      <c r="S43" s="155">
        <f t="shared" si="42"/>
        <v>0</v>
      </c>
      <c r="T43" s="155">
        <f t="shared" si="42"/>
        <v>0</v>
      </c>
      <c r="U43" s="155">
        <f t="shared" si="42"/>
        <v>0</v>
      </c>
      <c r="V43" s="155">
        <f t="shared" si="42"/>
        <v>0</v>
      </c>
      <c r="W43" s="155">
        <f t="shared" si="42"/>
        <v>0</v>
      </c>
      <c r="X43" s="155">
        <f t="shared" si="42"/>
        <v>0</v>
      </c>
      <c r="Y43" s="155">
        <f t="shared" si="42"/>
        <v>0</v>
      </c>
      <c r="Z43" s="155">
        <f t="shared" si="42"/>
        <v>0</v>
      </c>
      <c r="AA43" s="155">
        <f t="shared" si="42"/>
        <v>0</v>
      </c>
      <c r="AB43" s="155">
        <f t="shared" si="42"/>
        <v>0</v>
      </c>
      <c r="AC43" s="155">
        <f t="shared" si="42"/>
        <v>0</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Inputs'!J142*('Scenario Inputs'!J3/'Scenario Inputs'!$G$3)</f>
        <v>0</v>
      </c>
      <c r="F47" s="14">
        <f>'Scenario Inputs'!K142*('Scenario Inputs'!K3/'Scenario Inputs'!$G$3)</f>
        <v>0</v>
      </c>
      <c r="G47" s="14">
        <f>'Scenario Inputs'!L142*('Scenario Inputs'!L3/'Scenario Inputs'!$G$3)</f>
        <v>0</v>
      </c>
      <c r="H47" s="14">
        <f>'Scenario Inputs'!M142*('Scenario Inputs'!M3/'Scenario Inputs'!$G$3)</f>
        <v>0</v>
      </c>
      <c r="I47" s="14">
        <f>'Scenario Inputs'!N142*('Scenario Inputs'!N3/'Scenario Inputs'!$G$3)</f>
        <v>0</v>
      </c>
      <c r="J47" s="14">
        <f>'Scenario Inputs'!O142*('Scenario Inputs'!O3/'Scenario Inputs'!$G$3)</f>
        <v>0</v>
      </c>
      <c r="K47" s="14">
        <f>'Scenario Inputs'!P142*('Scenario Inputs'!P3/'Scenario Inputs'!$G$3)</f>
        <v>0</v>
      </c>
      <c r="L47" s="14">
        <f>'Scenario Inputs'!Q142*('Scenario Inputs'!Q3/'Scenario Inputs'!$G$3)</f>
        <v>0</v>
      </c>
      <c r="M47" s="14">
        <f>'Scenario Inputs'!R142*('Scenario Inputs'!R3/'Scenario Inputs'!$G$3)</f>
        <v>0</v>
      </c>
      <c r="N47" s="14">
        <f>'Scenario Inputs'!S142*('Scenario Inputs'!S3/'Scenario Inputs'!$G$3)</f>
        <v>0</v>
      </c>
      <c r="O47" s="14">
        <f>'Scenario Inputs'!T142*('Scenario Inputs'!T3/'Scenario Inputs'!$G$3)</f>
        <v>0</v>
      </c>
      <c r="P47" s="14">
        <f>'Scenario Inputs'!U142*('Scenario Inputs'!U3/'Scenario Inputs'!$G$3)</f>
        <v>0</v>
      </c>
      <c r="Q47" s="14">
        <f>'Scenario Inputs'!V142*('Scenario Inputs'!V3/'Scenario Inputs'!$G$3)</f>
        <v>0</v>
      </c>
      <c r="R47" s="14">
        <f>'Scenario Inputs'!W142*('Scenario Inputs'!W3/'Scenario Inputs'!$G$3)</f>
        <v>0</v>
      </c>
      <c r="S47" s="14">
        <f>'Scenario Inputs'!X142*('Scenario Inputs'!X3/'Scenario Inputs'!$G$3)</f>
        <v>0</v>
      </c>
      <c r="T47" s="14">
        <f>'Scenario Inputs'!Y142*('Scenario Inputs'!Y3/'Scenario Inputs'!$G$3)</f>
        <v>0</v>
      </c>
      <c r="U47" s="14">
        <f>'Scenario Inputs'!Z142*('Scenario Inputs'!Z3/'Scenario Inputs'!$G$3)</f>
        <v>0</v>
      </c>
      <c r="V47" s="14">
        <f>'Scenario Inputs'!AA142*('Scenario Inputs'!AA3/'Scenario Inputs'!$G$3)</f>
        <v>0</v>
      </c>
      <c r="W47" s="14">
        <f>'Scenario Inputs'!AB142*('Scenario Inputs'!AB3/'Scenario Inputs'!$G$3)</f>
        <v>0</v>
      </c>
      <c r="X47" s="14">
        <f>'Scenario Inputs'!AC142*('Scenario Inputs'!AC3/'Scenario Inputs'!$G$3)</f>
        <v>0</v>
      </c>
      <c r="Y47" s="14">
        <f>'Scenario Inputs'!AD142*('Scenario Inputs'!AD3/'Scenario Inputs'!$G$3)</f>
        <v>0</v>
      </c>
      <c r="Z47" s="14">
        <f>'Scenario Inputs'!AE142*('Scenario Inputs'!AE3/'Scenario Inputs'!$G$3)</f>
        <v>0</v>
      </c>
      <c r="AA47" s="14">
        <f>'Scenario Inputs'!AF142*('Scenario Inputs'!AF3/'Scenario Inputs'!$G$3)</f>
        <v>0</v>
      </c>
      <c r="AB47" s="14">
        <f>'Scenario Inputs'!AG142*('Scenario Inputs'!AG3/'Scenario Inputs'!$G$3)</f>
        <v>0</v>
      </c>
      <c r="AC47" s="24">
        <f>'Scenario Inputs'!AH142*('Scenario Inputs'!AH3/'Scenario Inputs'!$G$3)</f>
        <v>0</v>
      </c>
    </row>
    <row r="48" spans="2:29" x14ac:dyDescent="0.3">
      <c r="B48" s="3" t="s">
        <v>88</v>
      </c>
      <c r="C48" s="3" t="s">
        <v>86</v>
      </c>
      <c r="D48" s="3" t="s">
        <v>87</v>
      </c>
      <c r="E48" s="15">
        <f>'Scenario Inputs'!J146*('Scenario Inputs'!J3/'Scenario Inputs'!$G$3)</f>
        <v>0</v>
      </c>
      <c r="F48" s="158">
        <f>'Scenario Inputs'!K146*('Scenario Inputs'!K3/'Scenario Inputs'!$G$3)</f>
        <v>0</v>
      </c>
      <c r="G48" s="158">
        <f>'Scenario Inputs'!L146*('Scenario Inputs'!L3/'Scenario Inputs'!$G$3)</f>
        <v>0</v>
      </c>
      <c r="H48" s="158">
        <f>'Scenario Inputs'!M146*('Scenario Inputs'!M3/'Scenario Inputs'!$G$3)</f>
        <v>0</v>
      </c>
      <c r="I48" s="158">
        <f>'Scenario Inputs'!N146*('Scenario Inputs'!N3/'Scenario Inputs'!$G$3)</f>
        <v>0</v>
      </c>
      <c r="J48" s="158">
        <f>'Scenario Inputs'!O146*('Scenario Inputs'!O3/'Scenario Inputs'!$G$3)</f>
        <v>0</v>
      </c>
      <c r="K48" s="158">
        <f>'Scenario Inputs'!P146*('Scenario Inputs'!P3/'Scenario Inputs'!$G$3)</f>
        <v>0</v>
      </c>
      <c r="L48" s="158">
        <f>'Scenario Inputs'!Q146*('Scenario Inputs'!Q3/'Scenario Inputs'!$G$3)</f>
        <v>0</v>
      </c>
      <c r="M48" s="158">
        <f>'Scenario Inputs'!R146*('Scenario Inputs'!R3/'Scenario Inputs'!$G$3)</f>
        <v>0</v>
      </c>
      <c r="N48" s="158">
        <f>'Scenario Inputs'!S146*('Scenario Inputs'!S3/'Scenario Inputs'!$G$3)</f>
        <v>0</v>
      </c>
      <c r="O48" s="158">
        <f>'Scenario Inputs'!T146*('Scenario Inputs'!T3/'Scenario Inputs'!$G$3)</f>
        <v>0</v>
      </c>
      <c r="P48" s="158">
        <f>'Scenario Inputs'!U146*('Scenario Inputs'!U3/'Scenario Inputs'!$G$3)</f>
        <v>0</v>
      </c>
      <c r="Q48" s="158">
        <f>'Scenario Inputs'!V146*('Scenario Inputs'!V3/'Scenario Inputs'!$G$3)</f>
        <v>0</v>
      </c>
      <c r="R48" s="158">
        <f>'Scenario Inputs'!W146*('Scenario Inputs'!W3/'Scenario Inputs'!$G$3)</f>
        <v>0</v>
      </c>
      <c r="S48" s="158">
        <f>'Scenario Inputs'!X146*('Scenario Inputs'!X3/'Scenario Inputs'!$G$3)</f>
        <v>0</v>
      </c>
      <c r="T48" s="158">
        <f>'Scenario Inputs'!Y146*('Scenario Inputs'!Y3/'Scenario Inputs'!$G$3)</f>
        <v>0</v>
      </c>
      <c r="U48" s="158">
        <f>'Scenario Inputs'!Z146*('Scenario Inputs'!Z3/'Scenario Inputs'!$G$3)</f>
        <v>0</v>
      </c>
      <c r="V48" s="158">
        <f>'Scenario Inputs'!AA146*('Scenario Inputs'!AA3/'Scenario Inputs'!$G$3)</f>
        <v>0</v>
      </c>
      <c r="W48" s="158">
        <f>'Scenario Inputs'!AB146*('Scenario Inputs'!AB3/'Scenario Inputs'!$G$3)</f>
        <v>0</v>
      </c>
      <c r="X48" s="158">
        <f>'Scenario Inputs'!AC146*('Scenario Inputs'!AC3/'Scenario Inputs'!$G$3)</f>
        <v>0</v>
      </c>
      <c r="Y48" s="158">
        <f>'Scenario Inputs'!AD146*('Scenario Inputs'!AD3/'Scenario Inputs'!$G$3)</f>
        <v>0</v>
      </c>
      <c r="Z48" s="158">
        <f>'Scenario Inputs'!AE146*('Scenario Inputs'!AE3/'Scenario Inputs'!$G$3)</f>
        <v>0</v>
      </c>
      <c r="AA48" s="158">
        <f>'Scenario Inputs'!AF146*('Scenario Inputs'!AF3/'Scenario Inputs'!$G$3)</f>
        <v>0</v>
      </c>
      <c r="AB48" s="158">
        <f>'Scenario Inputs'!AG146*('Scenario Inputs'!AG3/'Scenario Inputs'!$G$3)</f>
        <v>0</v>
      </c>
      <c r="AC48" s="159">
        <f>'Scenario Inputs'!AH146*('Scenario Inputs'!AH3/'Scenario Inputs'!$G$3)</f>
        <v>0</v>
      </c>
    </row>
    <row r="49" spans="2:29" x14ac:dyDescent="0.3">
      <c r="B49" s="17" t="s">
        <v>89</v>
      </c>
      <c r="C49" s="17" t="s">
        <v>86</v>
      </c>
      <c r="D49" s="17" t="s">
        <v>87</v>
      </c>
      <c r="E49" s="16">
        <f t="shared" ref="E49:AC49" si="43">E48+E47</f>
        <v>0</v>
      </c>
      <c r="F49" s="16">
        <f t="shared" si="43"/>
        <v>0</v>
      </c>
      <c r="G49" s="16">
        <f t="shared" si="43"/>
        <v>0</v>
      </c>
      <c r="H49" s="16">
        <f t="shared" si="43"/>
        <v>0</v>
      </c>
      <c r="I49" s="16">
        <f t="shared" si="43"/>
        <v>0</v>
      </c>
      <c r="J49" s="16">
        <f t="shared" si="43"/>
        <v>0</v>
      </c>
      <c r="K49" s="16">
        <f t="shared" si="43"/>
        <v>0</v>
      </c>
      <c r="L49" s="16">
        <f t="shared" si="43"/>
        <v>0</v>
      </c>
      <c r="M49" s="16">
        <f t="shared" si="43"/>
        <v>0</v>
      </c>
      <c r="N49" s="16">
        <f t="shared" si="43"/>
        <v>0</v>
      </c>
      <c r="O49" s="16">
        <f t="shared" si="43"/>
        <v>0</v>
      </c>
      <c r="P49" s="16">
        <f t="shared" si="43"/>
        <v>0</v>
      </c>
      <c r="Q49" s="16">
        <f t="shared" si="43"/>
        <v>0</v>
      </c>
      <c r="R49" s="16">
        <f t="shared" si="43"/>
        <v>0</v>
      </c>
      <c r="S49" s="16">
        <f t="shared" si="43"/>
        <v>0</v>
      </c>
      <c r="T49" s="16">
        <f t="shared" si="43"/>
        <v>0</v>
      </c>
      <c r="U49" s="16">
        <f t="shared" si="43"/>
        <v>0</v>
      </c>
      <c r="V49" s="16">
        <f t="shared" si="43"/>
        <v>0</v>
      </c>
      <c r="W49" s="16">
        <f t="shared" si="43"/>
        <v>0</v>
      </c>
      <c r="X49" s="16">
        <f t="shared" si="43"/>
        <v>0</v>
      </c>
      <c r="Y49" s="16">
        <f t="shared" si="43"/>
        <v>0</v>
      </c>
      <c r="Z49" s="16">
        <f t="shared" si="43"/>
        <v>0</v>
      </c>
      <c r="AA49" s="16">
        <f t="shared" si="43"/>
        <v>0</v>
      </c>
      <c r="AB49" s="16">
        <f t="shared" si="43"/>
        <v>0</v>
      </c>
      <c r="AC49" s="69">
        <f t="shared" si="43"/>
        <v>0</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51"/>
    </row>
    <row r="51" spans="2:29" x14ac:dyDescent="0.3">
      <c r="B51" s="40" t="s">
        <v>90</v>
      </c>
      <c r="C51" s="40" t="s">
        <v>86</v>
      </c>
      <c r="D51" s="40" t="s">
        <v>87</v>
      </c>
      <c r="E51" s="41">
        <f>E47</f>
        <v>0</v>
      </c>
      <c r="F51" s="41">
        <f t="shared" ref="F51:AC51" si="44">F47</f>
        <v>0</v>
      </c>
      <c r="G51" s="41">
        <f t="shared" si="44"/>
        <v>0</v>
      </c>
      <c r="H51" s="41">
        <f t="shared" si="44"/>
        <v>0</v>
      </c>
      <c r="I51" s="41">
        <f t="shared" si="44"/>
        <v>0</v>
      </c>
      <c r="J51" s="41">
        <f t="shared" si="44"/>
        <v>0</v>
      </c>
      <c r="K51" s="41">
        <f t="shared" si="44"/>
        <v>0</v>
      </c>
      <c r="L51" s="41">
        <f t="shared" si="44"/>
        <v>0</v>
      </c>
      <c r="M51" s="41">
        <f t="shared" si="44"/>
        <v>0</v>
      </c>
      <c r="N51" s="41">
        <f t="shared" si="44"/>
        <v>0</v>
      </c>
      <c r="O51" s="41">
        <f t="shared" si="44"/>
        <v>0</v>
      </c>
      <c r="P51" s="41">
        <f t="shared" si="44"/>
        <v>0</v>
      </c>
      <c r="Q51" s="41">
        <f t="shared" si="44"/>
        <v>0</v>
      </c>
      <c r="R51" s="41">
        <f t="shared" si="44"/>
        <v>0</v>
      </c>
      <c r="S51" s="41">
        <f t="shared" si="44"/>
        <v>0</v>
      </c>
      <c r="T51" s="41">
        <f t="shared" si="44"/>
        <v>0</v>
      </c>
      <c r="U51" s="41">
        <f t="shared" si="44"/>
        <v>0</v>
      </c>
      <c r="V51" s="41">
        <f t="shared" si="44"/>
        <v>0</v>
      </c>
      <c r="W51" s="41">
        <f t="shared" si="44"/>
        <v>0</v>
      </c>
      <c r="X51" s="41">
        <f t="shared" si="44"/>
        <v>0</v>
      </c>
      <c r="Y51" s="41">
        <f t="shared" si="44"/>
        <v>0</v>
      </c>
      <c r="Z51" s="41">
        <f t="shared" si="44"/>
        <v>0</v>
      </c>
      <c r="AA51" s="41">
        <f t="shared" si="44"/>
        <v>0</v>
      </c>
      <c r="AB51" s="41">
        <f t="shared" si="44"/>
        <v>0</v>
      </c>
      <c r="AC51" s="41">
        <f t="shared" si="44"/>
        <v>0</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0</v>
      </c>
      <c r="G55" s="74">
        <f t="shared" ref="G55:AC55" si="45">F64</f>
        <v>0</v>
      </c>
      <c r="H55" s="74">
        <f t="shared" si="45"/>
        <v>0</v>
      </c>
      <c r="I55" s="74">
        <f t="shared" si="45"/>
        <v>0</v>
      </c>
      <c r="J55" s="74">
        <f t="shared" si="45"/>
        <v>0</v>
      </c>
      <c r="K55" s="74">
        <f t="shared" si="45"/>
        <v>0</v>
      </c>
      <c r="L55" s="74">
        <f t="shared" si="45"/>
        <v>0</v>
      </c>
      <c r="M55" s="74">
        <f t="shared" si="45"/>
        <v>0</v>
      </c>
      <c r="N55" s="74">
        <f t="shared" si="45"/>
        <v>0</v>
      </c>
      <c r="O55" s="74">
        <f t="shared" si="45"/>
        <v>0</v>
      </c>
      <c r="P55" s="74">
        <f t="shared" si="45"/>
        <v>0</v>
      </c>
      <c r="Q55" s="74">
        <f t="shared" si="45"/>
        <v>0</v>
      </c>
      <c r="R55" s="74">
        <f t="shared" si="45"/>
        <v>0</v>
      </c>
      <c r="S55" s="74">
        <f t="shared" si="45"/>
        <v>0</v>
      </c>
      <c r="T55" s="74">
        <f t="shared" si="45"/>
        <v>0</v>
      </c>
      <c r="U55" s="74">
        <f t="shared" si="45"/>
        <v>0</v>
      </c>
      <c r="V55" s="74">
        <f t="shared" si="45"/>
        <v>0</v>
      </c>
      <c r="W55" s="74">
        <f t="shared" si="45"/>
        <v>0</v>
      </c>
      <c r="X55" s="74">
        <f t="shared" si="45"/>
        <v>0</v>
      </c>
      <c r="Y55" s="74">
        <f t="shared" si="45"/>
        <v>0</v>
      </c>
      <c r="Z55" s="74">
        <f t="shared" si="45"/>
        <v>0</v>
      </c>
      <c r="AA55" s="74">
        <f t="shared" si="45"/>
        <v>0</v>
      </c>
      <c r="AB55" s="74">
        <f t="shared" si="45"/>
        <v>0</v>
      </c>
      <c r="AC55" s="74">
        <f t="shared" si="45"/>
        <v>0</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46">E56*E55</f>
        <v>0</v>
      </c>
      <c r="F57" s="43">
        <f t="shared" ref="F57:AC57" si="47">F56*F55</f>
        <v>0</v>
      </c>
      <c r="G57" s="43">
        <f t="shared" si="47"/>
        <v>0</v>
      </c>
      <c r="H57" s="43">
        <f t="shared" si="47"/>
        <v>0</v>
      </c>
      <c r="I57" s="43">
        <f t="shared" si="47"/>
        <v>0</v>
      </c>
      <c r="J57" s="43">
        <f t="shared" si="47"/>
        <v>0</v>
      </c>
      <c r="K57" s="43">
        <f t="shared" si="47"/>
        <v>0</v>
      </c>
      <c r="L57" s="43">
        <f t="shared" si="47"/>
        <v>0</v>
      </c>
      <c r="M57" s="43">
        <f t="shared" si="47"/>
        <v>0</v>
      </c>
      <c r="N57" s="43">
        <f t="shared" si="47"/>
        <v>0</v>
      </c>
      <c r="O57" s="43">
        <f t="shared" si="47"/>
        <v>0</v>
      </c>
      <c r="P57" s="43">
        <f t="shared" si="47"/>
        <v>0</v>
      </c>
      <c r="Q57" s="43">
        <f t="shared" si="47"/>
        <v>0</v>
      </c>
      <c r="R57" s="43">
        <f t="shared" si="47"/>
        <v>0</v>
      </c>
      <c r="S57" s="43">
        <f t="shared" si="47"/>
        <v>0</v>
      </c>
      <c r="T57" s="43">
        <f t="shared" si="47"/>
        <v>0</v>
      </c>
      <c r="U57" s="43">
        <f t="shared" si="47"/>
        <v>0</v>
      </c>
      <c r="V57" s="43">
        <f t="shared" si="47"/>
        <v>0</v>
      </c>
      <c r="W57" s="43">
        <f t="shared" si="47"/>
        <v>0</v>
      </c>
      <c r="X57" s="43">
        <f t="shared" si="47"/>
        <v>0</v>
      </c>
      <c r="Y57" s="43">
        <f t="shared" si="47"/>
        <v>0</v>
      </c>
      <c r="Z57" s="43">
        <f t="shared" si="47"/>
        <v>0</v>
      </c>
      <c r="AA57" s="43">
        <f t="shared" si="47"/>
        <v>0</v>
      </c>
      <c r="AB57" s="43">
        <f t="shared" si="47"/>
        <v>0</v>
      </c>
      <c r="AC57" s="43">
        <f t="shared" si="47"/>
        <v>0</v>
      </c>
    </row>
    <row r="58" spans="2:29" x14ac:dyDescent="0.3">
      <c r="B58" s="19" t="s">
        <v>96</v>
      </c>
      <c r="C58" s="3" t="s">
        <v>86</v>
      </c>
      <c r="D58" s="3" t="s">
        <v>87</v>
      </c>
      <c r="E58" s="25">
        <f t="shared" ref="E58" si="48">E51</f>
        <v>0</v>
      </c>
      <c r="F58" s="25">
        <f t="shared" ref="F58:AC58" si="49">F51</f>
        <v>0</v>
      </c>
      <c r="G58" s="25">
        <f t="shared" si="49"/>
        <v>0</v>
      </c>
      <c r="H58" s="25">
        <f t="shared" si="49"/>
        <v>0</v>
      </c>
      <c r="I58" s="25">
        <f t="shared" si="49"/>
        <v>0</v>
      </c>
      <c r="J58" s="25">
        <f t="shared" si="49"/>
        <v>0</v>
      </c>
      <c r="K58" s="25">
        <f t="shared" si="49"/>
        <v>0</v>
      </c>
      <c r="L58" s="25">
        <f t="shared" si="49"/>
        <v>0</v>
      </c>
      <c r="M58" s="25">
        <f t="shared" si="49"/>
        <v>0</v>
      </c>
      <c r="N58" s="25">
        <f t="shared" si="49"/>
        <v>0</v>
      </c>
      <c r="O58" s="25">
        <f t="shared" si="49"/>
        <v>0</v>
      </c>
      <c r="P58" s="25">
        <f t="shared" si="49"/>
        <v>0</v>
      </c>
      <c r="Q58" s="25">
        <f t="shared" si="49"/>
        <v>0</v>
      </c>
      <c r="R58" s="25">
        <f t="shared" si="49"/>
        <v>0</v>
      </c>
      <c r="S58" s="25">
        <f t="shared" si="49"/>
        <v>0</v>
      </c>
      <c r="T58" s="25">
        <f t="shared" si="49"/>
        <v>0</v>
      </c>
      <c r="U58" s="25">
        <f t="shared" si="49"/>
        <v>0</v>
      </c>
      <c r="V58" s="25">
        <f t="shared" si="49"/>
        <v>0</v>
      </c>
      <c r="W58" s="25">
        <f t="shared" si="49"/>
        <v>0</v>
      </c>
      <c r="X58" s="25">
        <f t="shared" si="49"/>
        <v>0</v>
      </c>
      <c r="Y58" s="25">
        <f t="shared" si="49"/>
        <v>0</v>
      </c>
      <c r="Z58" s="25">
        <f t="shared" si="49"/>
        <v>0</v>
      </c>
      <c r="AA58" s="25">
        <f t="shared" si="49"/>
        <v>0</v>
      </c>
      <c r="AB58" s="25">
        <f t="shared" si="49"/>
        <v>0</v>
      </c>
      <c r="AC58" s="25">
        <f t="shared" si="49"/>
        <v>0</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Inputs'!J151</f>
        <v>4.7399999999999998E-2</v>
      </c>
      <c r="F60" s="26">
        <f>'Scenario Inputs'!K151</f>
        <v>4.7399999999999998E-2</v>
      </c>
      <c r="G60" s="26">
        <f>'Scenario Inputs'!L151</f>
        <v>4.7399999999999998E-2</v>
      </c>
      <c r="H60" s="26">
        <f>'Scenario Inputs'!M151</f>
        <v>4.7399999999999998E-2</v>
      </c>
      <c r="I60" s="26">
        <f>'Scenario Inputs'!N151</f>
        <v>4.7399999999999998E-2</v>
      </c>
      <c r="J60" s="26">
        <f>'Scenario Inputs'!O151</f>
        <v>4.7399999999999998E-2</v>
      </c>
      <c r="K60" s="26">
        <f>'Scenario Inputs'!P151</f>
        <v>4.7399999999999998E-2</v>
      </c>
      <c r="L60" s="26">
        <f>'Scenario Inputs'!Q151</f>
        <v>4.7399999999999998E-2</v>
      </c>
      <c r="M60" s="26">
        <f>'Scenario Inputs'!R151</f>
        <v>4.7399999999999998E-2</v>
      </c>
      <c r="N60" s="26">
        <f>'Scenario Inputs'!S151</f>
        <v>4.7399999999999998E-2</v>
      </c>
      <c r="O60" s="26">
        <f>'Scenario Inputs'!T151</f>
        <v>4.7399999999999998E-2</v>
      </c>
      <c r="P60" s="26">
        <f>'Scenario Inputs'!U151</f>
        <v>4.7399999999999998E-2</v>
      </c>
      <c r="Q60" s="26">
        <f>'Scenario Inputs'!V151</f>
        <v>4.7399999999999998E-2</v>
      </c>
      <c r="R60" s="26">
        <f>'Scenario Inputs'!W151</f>
        <v>4.7399999999999998E-2</v>
      </c>
      <c r="S60" s="26">
        <f>'Scenario Inputs'!X151</f>
        <v>4.7399999999999998E-2</v>
      </c>
      <c r="T60" s="26">
        <f>'Scenario Inputs'!Y151</f>
        <v>4.7399999999999998E-2</v>
      </c>
      <c r="U60" s="26">
        <f>'Scenario Inputs'!Z151</f>
        <v>4.7399999999999998E-2</v>
      </c>
      <c r="V60" s="26">
        <f>'Scenario Inputs'!AA151</f>
        <v>4.7399999999999998E-2</v>
      </c>
      <c r="W60" s="26">
        <f>'Scenario Inputs'!AB151</f>
        <v>4.7399999999999998E-2</v>
      </c>
      <c r="X60" s="26">
        <f>'Scenario Inputs'!AC151</f>
        <v>4.7399999999999998E-2</v>
      </c>
      <c r="Y60" s="26">
        <f>'Scenario Inputs'!AD151</f>
        <v>4.7399999999999998E-2</v>
      </c>
      <c r="Z60" s="26">
        <f>'Scenario Inputs'!AE151</f>
        <v>4.7399999999999998E-2</v>
      </c>
      <c r="AA60" s="26">
        <f>'Scenario Inputs'!AF151</f>
        <v>4.7399999999999998E-2</v>
      </c>
      <c r="AB60" s="26">
        <f>'Scenario Inputs'!AG151</f>
        <v>4.7399999999999998E-2</v>
      </c>
      <c r="AC60" s="26">
        <f>'Scenario Inputs'!AH151</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50">(E55+E57)*E60</f>
        <v>0</v>
      </c>
      <c r="F62" s="43">
        <f t="shared" ref="F62:AC62" si="51">(F55+F57)*F60</f>
        <v>0</v>
      </c>
      <c r="G62" s="43">
        <f t="shared" si="51"/>
        <v>0</v>
      </c>
      <c r="H62" s="43">
        <f t="shared" si="51"/>
        <v>0</v>
      </c>
      <c r="I62" s="43">
        <f t="shared" si="51"/>
        <v>0</v>
      </c>
      <c r="J62" s="43">
        <f t="shared" si="51"/>
        <v>0</v>
      </c>
      <c r="K62" s="43">
        <f t="shared" si="51"/>
        <v>0</v>
      </c>
      <c r="L62" s="43">
        <f t="shared" si="51"/>
        <v>0</v>
      </c>
      <c r="M62" s="43">
        <f t="shared" si="51"/>
        <v>0</v>
      </c>
      <c r="N62" s="43">
        <f t="shared" si="51"/>
        <v>0</v>
      </c>
      <c r="O62" s="43">
        <f t="shared" si="51"/>
        <v>0</v>
      </c>
      <c r="P62" s="43">
        <f t="shared" si="51"/>
        <v>0</v>
      </c>
      <c r="Q62" s="43">
        <f t="shared" si="51"/>
        <v>0</v>
      </c>
      <c r="R62" s="43">
        <f t="shared" si="51"/>
        <v>0</v>
      </c>
      <c r="S62" s="43">
        <f t="shared" si="51"/>
        <v>0</v>
      </c>
      <c r="T62" s="43">
        <f t="shared" si="51"/>
        <v>0</v>
      </c>
      <c r="U62" s="43">
        <f t="shared" si="51"/>
        <v>0</v>
      </c>
      <c r="V62" s="43">
        <f t="shared" si="51"/>
        <v>0</v>
      </c>
      <c r="W62" s="43">
        <f t="shared" si="51"/>
        <v>0</v>
      </c>
      <c r="X62" s="43">
        <f t="shared" si="51"/>
        <v>0</v>
      </c>
      <c r="Y62" s="43">
        <f t="shared" si="51"/>
        <v>0</v>
      </c>
      <c r="Z62" s="43">
        <f t="shared" si="51"/>
        <v>0</v>
      </c>
      <c r="AA62" s="43">
        <f t="shared" si="51"/>
        <v>0</v>
      </c>
      <c r="AB62" s="43">
        <f t="shared" si="51"/>
        <v>0</v>
      </c>
      <c r="AC62" s="43">
        <f t="shared" si="51"/>
        <v>0</v>
      </c>
    </row>
    <row r="63" spans="2:29" x14ac:dyDescent="0.3">
      <c r="B63" s="18" t="s">
        <v>234</v>
      </c>
      <c r="C63" s="3" t="s">
        <v>86</v>
      </c>
      <c r="D63" s="3" t="s">
        <v>87</v>
      </c>
      <c r="E63" s="43">
        <f t="shared" ref="E63" si="52">E58*E59*E60</f>
        <v>0</v>
      </c>
      <c r="F63" s="43">
        <f t="shared" ref="F63:AC63" si="53">F58*F59*F60</f>
        <v>0</v>
      </c>
      <c r="G63" s="43">
        <f t="shared" si="53"/>
        <v>0</v>
      </c>
      <c r="H63" s="43">
        <f t="shared" si="53"/>
        <v>0</v>
      </c>
      <c r="I63" s="43">
        <f t="shared" si="53"/>
        <v>0</v>
      </c>
      <c r="J63" s="43">
        <f t="shared" si="53"/>
        <v>0</v>
      </c>
      <c r="K63" s="43">
        <f t="shared" si="53"/>
        <v>0</v>
      </c>
      <c r="L63" s="43">
        <f t="shared" si="53"/>
        <v>0</v>
      </c>
      <c r="M63" s="43">
        <f t="shared" si="53"/>
        <v>0</v>
      </c>
      <c r="N63" s="43">
        <f t="shared" si="53"/>
        <v>0</v>
      </c>
      <c r="O63" s="43">
        <f t="shared" si="53"/>
        <v>0</v>
      </c>
      <c r="P63" s="43">
        <f t="shared" si="53"/>
        <v>0</v>
      </c>
      <c r="Q63" s="43">
        <f t="shared" si="53"/>
        <v>0</v>
      </c>
      <c r="R63" s="43">
        <f t="shared" si="53"/>
        <v>0</v>
      </c>
      <c r="S63" s="43">
        <f t="shared" si="53"/>
        <v>0</v>
      </c>
      <c r="T63" s="43">
        <f t="shared" si="53"/>
        <v>0</v>
      </c>
      <c r="U63" s="43">
        <f t="shared" si="53"/>
        <v>0</v>
      </c>
      <c r="V63" s="43">
        <f t="shared" si="53"/>
        <v>0</v>
      </c>
      <c r="W63" s="43">
        <f t="shared" si="53"/>
        <v>0</v>
      </c>
      <c r="X63" s="43">
        <f t="shared" si="53"/>
        <v>0</v>
      </c>
      <c r="Y63" s="43">
        <f t="shared" si="53"/>
        <v>0</v>
      </c>
      <c r="Z63" s="43">
        <f t="shared" si="53"/>
        <v>0</v>
      </c>
      <c r="AA63" s="43">
        <f t="shared" si="53"/>
        <v>0</v>
      </c>
      <c r="AB63" s="43">
        <f t="shared" si="53"/>
        <v>0</v>
      </c>
      <c r="AC63" s="43">
        <f t="shared" si="53"/>
        <v>0</v>
      </c>
    </row>
    <row r="64" spans="2:29" x14ac:dyDescent="0.3">
      <c r="B64" s="22" t="s">
        <v>244</v>
      </c>
      <c r="C64" s="23" t="s">
        <v>86</v>
      </c>
      <c r="D64" s="23" t="s">
        <v>87</v>
      </c>
      <c r="E64" s="76">
        <f>(E55*(1+E56))+E57+E58-E62-E63</f>
        <v>0</v>
      </c>
      <c r="F64" s="76">
        <f>(F55*(1+F56))+F57+F58-F62-F63</f>
        <v>0</v>
      </c>
      <c r="G64" s="76">
        <f>G55+G57+G58-G62-G63</f>
        <v>0</v>
      </c>
      <c r="H64" s="76">
        <f t="shared" ref="H64:AC64" si="54">H55+H57+H58-H62-H63</f>
        <v>0</v>
      </c>
      <c r="I64" s="76">
        <f t="shared" si="54"/>
        <v>0</v>
      </c>
      <c r="J64" s="76">
        <f t="shared" si="54"/>
        <v>0</v>
      </c>
      <c r="K64" s="76">
        <f t="shared" si="54"/>
        <v>0</v>
      </c>
      <c r="L64" s="76">
        <f t="shared" si="54"/>
        <v>0</v>
      </c>
      <c r="M64" s="76">
        <f t="shared" si="54"/>
        <v>0</v>
      </c>
      <c r="N64" s="76">
        <f t="shared" si="54"/>
        <v>0</v>
      </c>
      <c r="O64" s="76">
        <f t="shared" si="54"/>
        <v>0</v>
      </c>
      <c r="P64" s="76">
        <f t="shared" si="54"/>
        <v>0</v>
      </c>
      <c r="Q64" s="76">
        <f t="shared" si="54"/>
        <v>0</v>
      </c>
      <c r="R64" s="76">
        <f t="shared" si="54"/>
        <v>0</v>
      </c>
      <c r="S64" s="76">
        <f t="shared" si="54"/>
        <v>0</v>
      </c>
      <c r="T64" s="76">
        <f t="shared" si="54"/>
        <v>0</v>
      </c>
      <c r="U64" s="76">
        <f t="shared" si="54"/>
        <v>0</v>
      </c>
      <c r="V64" s="76">
        <f t="shared" si="54"/>
        <v>0</v>
      </c>
      <c r="W64" s="76">
        <f t="shared" si="54"/>
        <v>0</v>
      </c>
      <c r="X64" s="76">
        <f t="shared" si="54"/>
        <v>0</v>
      </c>
      <c r="Y64" s="76">
        <f t="shared" si="54"/>
        <v>0</v>
      </c>
      <c r="Z64" s="76">
        <f t="shared" si="54"/>
        <v>0</v>
      </c>
      <c r="AA64" s="76">
        <f t="shared" si="54"/>
        <v>0</v>
      </c>
      <c r="AB64" s="76">
        <f t="shared" si="54"/>
        <v>0</v>
      </c>
      <c r="AC64" s="76">
        <f t="shared" si="54"/>
        <v>0</v>
      </c>
    </row>
    <row r="65" spans="2:29" x14ac:dyDescent="0.3">
      <c r="B65" s="27" t="s">
        <v>245</v>
      </c>
      <c r="C65" s="28" t="s">
        <v>86</v>
      </c>
      <c r="D65" s="28" t="s">
        <v>87</v>
      </c>
      <c r="E65" s="170">
        <f t="shared" ref="E65" si="55">AVERAGE(SUM(E55,E57),(E64*(1/(1+E72))))</f>
        <v>0</v>
      </c>
      <c r="F65" s="170">
        <f t="shared" ref="F65" si="56">AVERAGE(SUM(F55,F57),(F64*(1/(1+F72))))</f>
        <v>0</v>
      </c>
      <c r="G65" s="170">
        <f t="shared" ref="G65" si="57">AVERAGE(SUM(G55,G57),(G64*(1/(1+G72))))</f>
        <v>0</v>
      </c>
      <c r="H65" s="170">
        <f t="shared" ref="H65" si="58">AVERAGE(SUM(H55,H57),(H64*(1/(1+H72))))</f>
        <v>0</v>
      </c>
      <c r="I65" s="170">
        <f t="shared" ref="I65" si="59">AVERAGE(SUM(I55,I57),(I64*(1/(1+I72))))</f>
        <v>0</v>
      </c>
      <c r="J65" s="170">
        <f t="shared" ref="J65" si="60">AVERAGE(SUM(J55,J57),(J64*(1/(1+J72))))</f>
        <v>0</v>
      </c>
      <c r="K65" s="170">
        <f t="shared" ref="K65" si="61">AVERAGE(SUM(K55,K57),(K64*(1/(1+K72))))</f>
        <v>0</v>
      </c>
      <c r="L65" s="170">
        <f t="shared" ref="L65" si="62">AVERAGE(SUM(L55,L57),(L64*(1/(1+L72))))</f>
        <v>0</v>
      </c>
      <c r="M65" s="170">
        <f t="shared" ref="M65" si="63">AVERAGE(SUM(M55,M57),(M64*(1/(1+M72))))</f>
        <v>0</v>
      </c>
      <c r="N65" s="170">
        <f t="shared" ref="N65" si="64">AVERAGE(SUM(N55,N57),(N64*(1/(1+N72))))</f>
        <v>0</v>
      </c>
      <c r="O65" s="170">
        <f t="shared" ref="O65" si="65">AVERAGE(SUM(O55,O57),(O64*(1/(1+O72))))</f>
        <v>0</v>
      </c>
      <c r="P65" s="170">
        <f t="shared" ref="P65" si="66">AVERAGE(SUM(P55,P57),(P64*(1/(1+P72))))</f>
        <v>0</v>
      </c>
      <c r="Q65" s="170">
        <f t="shared" ref="Q65" si="67">AVERAGE(SUM(Q55,Q57),(Q64*(1/(1+Q72))))</f>
        <v>0</v>
      </c>
      <c r="R65" s="170">
        <f t="shared" ref="R65" si="68">AVERAGE(SUM(R55,R57),(R64*(1/(1+R72))))</f>
        <v>0</v>
      </c>
      <c r="S65" s="170">
        <f t="shared" ref="S65" si="69">AVERAGE(SUM(S55,S57),(S64*(1/(1+S72))))</f>
        <v>0</v>
      </c>
      <c r="T65" s="170">
        <f t="shared" ref="T65" si="70">AVERAGE(SUM(T55,T57),(T64*(1/(1+T72))))</f>
        <v>0</v>
      </c>
      <c r="U65" s="170">
        <f t="shared" ref="U65" si="71">AVERAGE(SUM(U55,U57),(U64*(1/(1+U72))))</f>
        <v>0</v>
      </c>
      <c r="V65" s="170">
        <f t="shared" ref="V65" si="72">AVERAGE(SUM(V55,V57),(V64*(1/(1+V72))))</f>
        <v>0</v>
      </c>
      <c r="W65" s="170">
        <f t="shared" ref="W65" si="73">AVERAGE(SUM(W55,W57),(W64*(1/(1+W72))))</f>
        <v>0</v>
      </c>
      <c r="X65" s="170">
        <f t="shared" ref="X65" si="74">AVERAGE(SUM(X55,X57),(X64*(1/(1+X72))))</f>
        <v>0</v>
      </c>
      <c r="Y65" s="170">
        <f t="shared" ref="Y65" si="75">AVERAGE(SUM(Y55,Y57),(Y64*(1/(1+Y72))))</f>
        <v>0</v>
      </c>
      <c r="Z65" s="170">
        <f t="shared" ref="Z65" si="76">AVERAGE(SUM(Z55,Z57),(Z64*(1/(1+Z72))))</f>
        <v>0</v>
      </c>
      <c r="AA65" s="170">
        <f t="shared" ref="AA65" si="77">AVERAGE(SUM(AA55,AA57),(AA64*(1/(1+AA72))))</f>
        <v>0</v>
      </c>
      <c r="AB65" s="170">
        <f t="shared" ref="AB65" si="78">AVERAGE(SUM(AB55,AB57),(AB64*(1/(1+AB72))))</f>
        <v>0</v>
      </c>
      <c r="AC65" s="170">
        <f t="shared" ref="AC65" si="79">AVERAGE(SUM(AC55,AC57),(AC64*(1/(1+AC72))))</f>
        <v>0</v>
      </c>
    </row>
    <row r="66" spans="2:29" ht="15" thickBot="1" x14ac:dyDescent="0.35">
      <c r="B66" s="56" t="s">
        <v>231</v>
      </c>
      <c r="C66" s="57" t="s">
        <v>86</v>
      </c>
      <c r="D66" s="57" t="s">
        <v>87</v>
      </c>
      <c r="E66" s="75">
        <f t="shared" ref="E66" si="80">E62+E63</f>
        <v>0</v>
      </c>
      <c r="F66" s="75">
        <f t="shared" ref="F66:AC66" si="81">F62+F63</f>
        <v>0</v>
      </c>
      <c r="G66" s="75">
        <f t="shared" si="81"/>
        <v>0</v>
      </c>
      <c r="H66" s="75">
        <f t="shared" si="81"/>
        <v>0</v>
      </c>
      <c r="I66" s="75">
        <f t="shared" si="81"/>
        <v>0</v>
      </c>
      <c r="J66" s="75">
        <f t="shared" si="81"/>
        <v>0</v>
      </c>
      <c r="K66" s="75">
        <f t="shared" si="81"/>
        <v>0</v>
      </c>
      <c r="L66" s="75">
        <f t="shared" si="81"/>
        <v>0</v>
      </c>
      <c r="M66" s="75">
        <f t="shared" si="81"/>
        <v>0</v>
      </c>
      <c r="N66" s="75">
        <f t="shared" si="81"/>
        <v>0</v>
      </c>
      <c r="O66" s="75">
        <f t="shared" si="81"/>
        <v>0</v>
      </c>
      <c r="P66" s="75">
        <f t="shared" si="81"/>
        <v>0</v>
      </c>
      <c r="Q66" s="75">
        <f t="shared" si="81"/>
        <v>0</v>
      </c>
      <c r="R66" s="75">
        <f t="shared" si="81"/>
        <v>0</v>
      </c>
      <c r="S66" s="75">
        <f t="shared" si="81"/>
        <v>0</v>
      </c>
      <c r="T66" s="75">
        <f t="shared" si="81"/>
        <v>0</v>
      </c>
      <c r="U66" s="75">
        <f t="shared" si="81"/>
        <v>0</v>
      </c>
      <c r="V66" s="75">
        <f t="shared" si="81"/>
        <v>0</v>
      </c>
      <c r="W66" s="75">
        <f t="shared" si="81"/>
        <v>0</v>
      </c>
      <c r="X66" s="75">
        <f t="shared" si="81"/>
        <v>0</v>
      </c>
      <c r="Y66" s="75">
        <f t="shared" si="81"/>
        <v>0</v>
      </c>
      <c r="Z66" s="75">
        <f t="shared" si="81"/>
        <v>0</v>
      </c>
      <c r="AA66" s="75">
        <f t="shared" si="81"/>
        <v>0</v>
      </c>
      <c r="AB66" s="75">
        <f t="shared" si="81"/>
        <v>0</v>
      </c>
      <c r="AC66" s="75">
        <f t="shared" si="81"/>
        <v>0</v>
      </c>
    </row>
    <row r="67" spans="2:29" ht="15" thickTop="1" x14ac:dyDescent="0.3"/>
    <row r="68" spans="2:29" x14ac:dyDescent="0.3">
      <c r="B68" s="32" t="s">
        <v>97</v>
      </c>
    </row>
    <row r="69" spans="2:29" x14ac:dyDescent="0.3">
      <c r="B69" s="206" t="s">
        <v>98</v>
      </c>
      <c r="C69" s="37" t="s">
        <v>86</v>
      </c>
      <c r="D69" s="195" t="s">
        <v>87</v>
      </c>
      <c r="E69" s="171">
        <f>E48</f>
        <v>0</v>
      </c>
      <c r="F69" s="171">
        <f t="shared" ref="F69:AC69" si="82">F48</f>
        <v>0</v>
      </c>
      <c r="G69" s="171">
        <f t="shared" si="82"/>
        <v>0</v>
      </c>
      <c r="H69" s="171">
        <f t="shared" si="82"/>
        <v>0</v>
      </c>
      <c r="I69" s="171">
        <f t="shared" si="82"/>
        <v>0</v>
      </c>
      <c r="J69" s="171">
        <f t="shared" si="82"/>
        <v>0</v>
      </c>
      <c r="K69" s="171">
        <f t="shared" si="82"/>
        <v>0</v>
      </c>
      <c r="L69" s="171">
        <f t="shared" si="82"/>
        <v>0</v>
      </c>
      <c r="M69" s="171">
        <f t="shared" si="82"/>
        <v>0</v>
      </c>
      <c r="N69" s="171">
        <f t="shared" si="82"/>
        <v>0</v>
      </c>
      <c r="O69" s="171">
        <f t="shared" si="82"/>
        <v>0</v>
      </c>
      <c r="P69" s="171">
        <f t="shared" si="82"/>
        <v>0</v>
      </c>
      <c r="Q69" s="171">
        <f t="shared" si="82"/>
        <v>0</v>
      </c>
      <c r="R69" s="171">
        <f t="shared" si="82"/>
        <v>0</v>
      </c>
      <c r="S69" s="171">
        <f t="shared" si="82"/>
        <v>0</v>
      </c>
      <c r="T69" s="171">
        <f t="shared" si="82"/>
        <v>0</v>
      </c>
      <c r="U69" s="171">
        <f t="shared" si="82"/>
        <v>0</v>
      </c>
      <c r="V69" s="171">
        <f t="shared" si="82"/>
        <v>0</v>
      </c>
      <c r="W69" s="171">
        <f t="shared" si="82"/>
        <v>0</v>
      </c>
      <c r="X69" s="171">
        <f t="shared" si="82"/>
        <v>0</v>
      </c>
      <c r="Y69" s="171">
        <f t="shared" si="82"/>
        <v>0</v>
      </c>
      <c r="Z69" s="171">
        <f t="shared" si="82"/>
        <v>0</v>
      </c>
      <c r="AA69" s="171">
        <f t="shared" si="82"/>
        <v>0</v>
      </c>
      <c r="AB69" s="171">
        <f t="shared" si="82"/>
        <v>0</v>
      </c>
      <c r="AC69" s="171">
        <f t="shared" si="82"/>
        <v>0</v>
      </c>
    </row>
    <row r="70" spans="2:29" x14ac:dyDescent="0.3">
      <c r="B70" s="3" t="s">
        <v>230</v>
      </c>
      <c r="C70" s="36" t="s">
        <v>86</v>
      </c>
      <c r="D70" s="36" t="s">
        <v>87</v>
      </c>
      <c r="E70" s="77">
        <f t="shared" ref="E70:AC70" si="83">E66</f>
        <v>0</v>
      </c>
      <c r="F70" s="77">
        <f t="shared" si="83"/>
        <v>0</v>
      </c>
      <c r="G70" s="77">
        <f t="shared" si="83"/>
        <v>0</v>
      </c>
      <c r="H70" s="77">
        <f t="shared" si="83"/>
        <v>0</v>
      </c>
      <c r="I70" s="77">
        <f t="shared" si="83"/>
        <v>0</v>
      </c>
      <c r="J70" s="77">
        <f t="shared" si="83"/>
        <v>0</v>
      </c>
      <c r="K70" s="77">
        <f t="shared" si="83"/>
        <v>0</v>
      </c>
      <c r="L70" s="77">
        <f t="shared" si="83"/>
        <v>0</v>
      </c>
      <c r="M70" s="77">
        <f t="shared" si="83"/>
        <v>0</v>
      </c>
      <c r="N70" s="77">
        <f t="shared" si="83"/>
        <v>0</v>
      </c>
      <c r="O70" s="77">
        <f t="shared" si="83"/>
        <v>0</v>
      </c>
      <c r="P70" s="77">
        <f t="shared" si="83"/>
        <v>0</v>
      </c>
      <c r="Q70" s="77">
        <f t="shared" si="83"/>
        <v>0</v>
      </c>
      <c r="R70" s="77">
        <f t="shared" si="83"/>
        <v>0</v>
      </c>
      <c r="S70" s="77">
        <f t="shared" si="83"/>
        <v>0</v>
      </c>
      <c r="T70" s="77">
        <f t="shared" si="83"/>
        <v>0</v>
      </c>
      <c r="U70" s="77">
        <f t="shared" si="83"/>
        <v>0</v>
      </c>
      <c r="V70" s="77">
        <f t="shared" si="83"/>
        <v>0</v>
      </c>
      <c r="W70" s="77">
        <f t="shared" si="83"/>
        <v>0</v>
      </c>
      <c r="X70" s="77">
        <f t="shared" si="83"/>
        <v>0</v>
      </c>
      <c r="Y70" s="77">
        <f t="shared" si="83"/>
        <v>0</v>
      </c>
      <c r="Z70" s="77">
        <f t="shared" si="83"/>
        <v>0</v>
      </c>
      <c r="AA70" s="77">
        <f t="shared" si="83"/>
        <v>0</v>
      </c>
      <c r="AB70" s="77">
        <f t="shared" si="83"/>
        <v>0</v>
      </c>
      <c r="AC70" s="77">
        <f t="shared" si="83"/>
        <v>0</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AC73" si="84">E72*E65</f>
        <v>0</v>
      </c>
      <c r="F73" s="77">
        <f t="shared" si="84"/>
        <v>0</v>
      </c>
      <c r="G73" s="77">
        <f t="shared" si="84"/>
        <v>0</v>
      </c>
      <c r="H73" s="77">
        <f t="shared" si="84"/>
        <v>0</v>
      </c>
      <c r="I73" s="77">
        <f t="shared" si="84"/>
        <v>0</v>
      </c>
      <c r="J73" s="77">
        <f t="shared" si="84"/>
        <v>0</v>
      </c>
      <c r="K73" s="77">
        <f t="shared" si="84"/>
        <v>0</v>
      </c>
      <c r="L73" s="77">
        <f t="shared" si="84"/>
        <v>0</v>
      </c>
      <c r="M73" s="77">
        <f t="shared" si="84"/>
        <v>0</v>
      </c>
      <c r="N73" s="77">
        <f t="shared" si="84"/>
        <v>0</v>
      </c>
      <c r="O73" s="77">
        <f t="shared" si="84"/>
        <v>0</v>
      </c>
      <c r="P73" s="77">
        <f t="shared" si="84"/>
        <v>0</v>
      </c>
      <c r="Q73" s="77">
        <f t="shared" si="84"/>
        <v>0</v>
      </c>
      <c r="R73" s="77">
        <f t="shared" si="84"/>
        <v>0</v>
      </c>
      <c r="S73" s="77">
        <f t="shared" si="84"/>
        <v>0</v>
      </c>
      <c r="T73" s="77">
        <f t="shared" si="84"/>
        <v>0</v>
      </c>
      <c r="U73" s="77">
        <f t="shared" si="84"/>
        <v>0</v>
      </c>
      <c r="V73" s="77">
        <f t="shared" si="84"/>
        <v>0</v>
      </c>
      <c r="W73" s="77">
        <f t="shared" si="84"/>
        <v>0</v>
      </c>
      <c r="X73" s="77">
        <f t="shared" si="84"/>
        <v>0</v>
      </c>
      <c r="Y73" s="77">
        <f t="shared" si="84"/>
        <v>0</v>
      </c>
      <c r="Z73" s="77">
        <f t="shared" si="84"/>
        <v>0</v>
      </c>
      <c r="AA73" s="77">
        <f t="shared" si="84"/>
        <v>0</v>
      </c>
      <c r="AB73" s="77">
        <f t="shared" si="84"/>
        <v>0</v>
      </c>
      <c r="AC73" s="77">
        <f t="shared" si="84"/>
        <v>0</v>
      </c>
    </row>
    <row r="74" spans="2:29" ht="15" thickBot="1" x14ac:dyDescent="0.35">
      <c r="B74" s="218" t="s">
        <v>100</v>
      </c>
      <c r="C74" s="229" t="s">
        <v>86</v>
      </c>
      <c r="D74" s="230" t="s">
        <v>87</v>
      </c>
      <c r="E74" s="231">
        <f>E69+E70+E73</f>
        <v>0</v>
      </c>
      <c r="F74" s="231">
        <f t="shared" ref="F74:AC74" si="85">F69+F70+F73</f>
        <v>0</v>
      </c>
      <c r="G74" s="231">
        <f t="shared" si="85"/>
        <v>0</v>
      </c>
      <c r="H74" s="231">
        <f t="shared" si="85"/>
        <v>0</v>
      </c>
      <c r="I74" s="231">
        <f t="shared" si="85"/>
        <v>0</v>
      </c>
      <c r="J74" s="231">
        <f t="shared" si="85"/>
        <v>0</v>
      </c>
      <c r="K74" s="231">
        <f t="shared" si="85"/>
        <v>0</v>
      </c>
      <c r="L74" s="231">
        <f t="shared" si="85"/>
        <v>0</v>
      </c>
      <c r="M74" s="231">
        <f t="shared" si="85"/>
        <v>0</v>
      </c>
      <c r="N74" s="231">
        <f t="shared" si="85"/>
        <v>0</v>
      </c>
      <c r="O74" s="231">
        <f t="shared" si="85"/>
        <v>0</v>
      </c>
      <c r="P74" s="231">
        <f t="shared" si="85"/>
        <v>0</v>
      </c>
      <c r="Q74" s="231">
        <f t="shared" si="85"/>
        <v>0</v>
      </c>
      <c r="R74" s="231">
        <f t="shared" si="85"/>
        <v>0</v>
      </c>
      <c r="S74" s="231">
        <f t="shared" si="85"/>
        <v>0</v>
      </c>
      <c r="T74" s="231">
        <f t="shared" si="85"/>
        <v>0</v>
      </c>
      <c r="U74" s="231">
        <f t="shared" si="85"/>
        <v>0</v>
      </c>
      <c r="V74" s="231">
        <f t="shared" si="85"/>
        <v>0</v>
      </c>
      <c r="W74" s="231">
        <f t="shared" si="85"/>
        <v>0</v>
      </c>
      <c r="X74" s="231">
        <f t="shared" si="85"/>
        <v>0</v>
      </c>
      <c r="Y74" s="231">
        <f t="shared" si="85"/>
        <v>0</v>
      </c>
      <c r="Z74" s="231">
        <f t="shared" si="85"/>
        <v>0</v>
      </c>
      <c r="AA74" s="231">
        <f t="shared" si="85"/>
        <v>0</v>
      </c>
      <c r="AB74" s="231">
        <f t="shared" si="85"/>
        <v>0</v>
      </c>
      <c r="AC74" s="231">
        <f t="shared" si="85"/>
        <v>0</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0</v>
      </c>
      <c r="F76" s="222">
        <f>F74+F75</f>
        <v>0</v>
      </c>
      <c r="G76" s="222">
        <f>G74+G75</f>
        <v>0</v>
      </c>
      <c r="H76" s="222">
        <f t="shared" ref="H76:AC76" si="86">H74+H75</f>
        <v>0</v>
      </c>
      <c r="I76" s="222">
        <f t="shared" si="86"/>
        <v>0</v>
      </c>
      <c r="J76" s="222">
        <f t="shared" si="86"/>
        <v>0</v>
      </c>
      <c r="K76" s="222">
        <f t="shared" si="86"/>
        <v>0</v>
      </c>
      <c r="L76" s="222">
        <f t="shared" si="86"/>
        <v>0</v>
      </c>
      <c r="M76" s="222">
        <f t="shared" si="86"/>
        <v>0</v>
      </c>
      <c r="N76" s="222">
        <f t="shared" si="86"/>
        <v>0</v>
      </c>
      <c r="O76" s="222">
        <f t="shared" si="86"/>
        <v>0</v>
      </c>
      <c r="P76" s="222">
        <f t="shared" si="86"/>
        <v>0</v>
      </c>
      <c r="Q76" s="222">
        <f t="shared" si="86"/>
        <v>0</v>
      </c>
      <c r="R76" s="222">
        <f t="shared" si="86"/>
        <v>0</v>
      </c>
      <c r="S76" s="222">
        <f t="shared" si="86"/>
        <v>0</v>
      </c>
      <c r="T76" s="222">
        <f t="shared" si="86"/>
        <v>0</v>
      </c>
      <c r="U76" s="222">
        <f t="shared" si="86"/>
        <v>0</v>
      </c>
      <c r="V76" s="222">
        <f t="shared" si="86"/>
        <v>0</v>
      </c>
      <c r="W76" s="222">
        <f t="shared" si="86"/>
        <v>0</v>
      </c>
      <c r="X76" s="222">
        <f t="shared" si="86"/>
        <v>0</v>
      </c>
      <c r="Y76" s="222">
        <f t="shared" si="86"/>
        <v>0</v>
      </c>
      <c r="Z76" s="222">
        <f t="shared" si="86"/>
        <v>0</v>
      </c>
      <c r="AA76" s="222">
        <f t="shared" si="86"/>
        <v>0</v>
      </c>
      <c r="AB76" s="222">
        <f t="shared" si="86"/>
        <v>0</v>
      </c>
      <c r="AC76" s="222">
        <f t="shared" si="86"/>
        <v>0</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0</v>
      </c>
      <c r="F78" s="237">
        <f>F77*F76</f>
        <v>0</v>
      </c>
      <c r="G78" s="237">
        <f t="shared" ref="G78:AC78" si="87">G77*G76</f>
        <v>0</v>
      </c>
      <c r="H78" s="237">
        <f t="shared" si="87"/>
        <v>0</v>
      </c>
      <c r="I78" s="237">
        <f t="shared" si="87"/>
        <v>0</v>
      </c>
      <c r="J78" s="237">
        <f t="shared" si="87"/>
        <v>0</v>
      </c>
      <c r="K78" s="237">
        <f t="shared" si="87"/>
        <v>0</v>
      </c>
      <c r="L78" s="237">
        <f t="shared" si="87"/>
        <v>0</v>
      </c>
      <c r="M78" s="237">
        <f t="shared" si="87"/>
        <v>0</v>
      </c>
      <c r="N78" s="237">
        <f t="shared" si="87"/>
        <v>0</v>
      </c>
      <c r="O78" s="237">
        <f t="shared" si="87"/>
        <v>0</v>
      </c>
      <c r="P78" s="237">
        <f t="shared" si="87"/>
        <v>0</v>
      </c>
      <c r="Q78" s="237">
        <f t="shared" si="87"/>
        <v>0</v>
      </c>
      <c r="R78" s="237">
        <f t="shared" si="87"/>
        <v>0</v>
      </c>
      <c r="S78" s="237">
        <f t="shared" si="87"/>
        <v>0</v>
      </c>
      <c r="T78" s="237">
        <f t="shared" si="87"/>
        <v>0</v>
      </c>
      <c r="U78" s="237">
        <f t="shared" si="87"/>
        <v>0</v>
      </c>
      <c r="V78" s="237">
        <f t="shared" si="87"/>
        <v>0</v>
      </c>
      <c r="W78" s="237">
        <f t="shared" si="87"/>
        <v>0</v>
      </c>
      <c r="X78" s="237">
        <f t="shared" si="87"/>
        <v>0</v>
      </c>
      <c r="Y78" s="237">
        <f t="shared" si="87"/>
        <v>0</v>
      </c>
      <c r="Z78" s="237">
        <f t="shared" si="87"/>
        <v>0</v>
      </c>
      <c r="AA78" s="237">
        <f t="shared" si="87"/>
        <v>0</v>
      </c>
      <c r="AB78" s="237">
        <f t="shared" si="87"/>
        <v>0</v>
      </c>
      <c r="AC78" s="237">
        <f t="shared" si="87"/>
        <v>0</v>
      </c>
    </row>
    <row r="79" spans="2:29" ht="15" thickBot="1" x14ac:dyDescent="0.35">
      <c r="B79" s="238" t="s">
        <v>104</v>
      </c>
      <c r="C79" s="209" t="s">
        <v>86</v>
      </c>
      <c r="D79" s="205" t="s">
        <v>51</v>
      </c>
      <c r="E79" s="204">
        <f>E78*('Scenario Inputs'!$G$3/'Scenario Inputs'!J3)</f>
        <v>0</v>
      </c>
      <c r="F79" s="204">
        <f>F78*('Scenario Inputs'!$G$3/'Scenario Inputs'!K3)</f>
        <v>0</v>
      </c>
      <c r="G79" s="204">
        <f>G78*('Scenario Inputs'!$G$3/'Scenario Inputs'!L3)</f>
        <v>0</v>
      </c>
      <c r="H79" s="204">
        <f>H78*('Scenario Inputs'!$G$3/'Scenario Inputs'!M3)</f>
        <v>0</v>
      </c>
      <c r="I79" s="204">
        <f>I78*('Scenario Inputs'!$G$3/'Scenario Inputs'!N3)</f>
        <v>0</v>
      </c>
      <c r="J79" s="204">
        <f>J78*('Scenario Inputs'!$G$3/'Scenario Inputs'!O3)</f>
        <v>0</v>
      </c>
      <c r="K79" s="204">
        <f>K78*('Scenario Inputs'!$G$3/'Scenario Inputs'!P3)</f>
        <v>0</v>
      </c>
      <c r="L79" s="204">
        <f>L78*('Scenario Inputs'!$G$3/'Scenario Inputs'!Q3)</f>
        <v>0</v>
      </c>
      <c r="M79" s="204">
        <f>M78*('Scenario Inputs'!$G$3/'Scenario Inputs'!R3)</f>
        <v>0</v>
      </c>
      <c r="N79" s="204">
        <f>N78*('Scenario Inputs'!$G$3/'Scenario Inputs'!S3)</f>
        <v>0</v>
      </c>
      <c r="O79" s="204">
        <f>O78*('Scenario Inputs'!$G$3/'Scenario Inputs'!T3)</f>
        <v>0</v>
      </c>
      <c r="P79" s="204">
        <f>P78*('Scenario Inputs'!$G$3/'Scenario Inputs'!U3)</f>
        <v>0</v>
      </c>
      <c r="Q79" s="204">
        <f>Q78*('Scenario Inputs'!$G$3/'Scenario Inputs'!V3)</f>
        <v>0</v>
      </c>
      <c r="R79" s="204">
        <f>R78*('Scenario Inputs'!$G$3/'Scenario Inputs'!W3)</f>
        <v>0</v>
      </c>
      <c r="S79" s="204">
        <f>S78*('Scenario Inputs'!$G$3/'Scenario Inputs'!X3)</f>
        <v>0</v>
      </c>
      <c r="T79" s="204">
        <f>T78*('Scenario Inputs'!$G$3/'Scenario Inputs'!Y3)</f>
        <v>0</v>
      </c>
      <c r="U79" s="204">
        <f>U78*('Scenario Inputs'!$G$3/'Scenario Inputs'!Z3)</f>
        <v>0</v>
      </c>
      <c r="V79" s="204">
        <f>V78*('Scenario Inputs'!$G$3/'Scenario Inputs'!AA3)</f>
        <v>0</v>
      </c>
      <c r="W79" s="204">
        <f>W78*('Scenario Inputs'!$G$3/'Scenario Inputs'!AB3)</f>
        <v>0</v>
      </c>
      <c r="X79" s="204">
        <f>X78*('Scenario Inputs'!$G$3/'Scenario Inputs'!AC3)</f>
        <v>0</v>
      </c>
      <c r="Y79" s="204">
        <f>Y78*('Scenario Inputs'!$G$3/'Scenario Inputs'!AD3)</f>
        <v>0</v>
      </c>
      <c r="Z79" s="204">
        <f>Z78*('Scenario Inputs'!$G$3/'Scenario Inputs'!AE3)</f>
        <v>0</v>
      </c>
      <c r="AA79" s="204">
        <f>AA78*('Scenario Inputs'!$G$3/'Scenario Inputs'!AF3)</f>
        <v>0</v>
      </c>
      <c r="AB79" s="204">
        <f>AB78*('Scenario Inputs'!$G$3/'Scenario Inputs'!AG3)</f>
        <v>0</v>
      </c>
      <c r="AC79" s="204">
        <f>AC78*('Scenario Inputs'!$G$3/'Scenario Inputs'!AH3)</f>
        <v>0</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E79*E83</f>
        <v>0</v>
      </c>
      <c r="F84" s="38">
        <f t="shared" ref="F84:AC84" si="88">F79*F83</f>
        <v>0</v>
      </c>
      <c r="G84" s="38">
        <f t="shared" si="88"/>
        <v>0</v>
      </c>
      <c r="H84" s="38">
        <f t="shared" si="88"/>
        <v>0</v>
      </c>
      <c r="I84" s="38">
        <f t="shared" si="88"/>
        <v>0</v>
      </c>
      <c r="J84" s="38">
        <f t="shared" si="88"/>
        <v>0</v>
      </c>
      <c r="K84" s="38">
        <f t="shared" si="88"/>
        <v>0</v>
      </c>
      <c r="L84" s="38">
        <f t="shared" si="88"/>
        <v>0</v>
      </c>
      <c r="M84" s="38">
        <f t="shared" si="88"/>
        <v>0</v>
      </c>
      <c r="N84" s="38">
        <f t="shared" si="88"/>
        <v>0</v>
      </c>
      <c r="O84" s="38">
        <f t="shared" si="88"/>
        <v>0</v>
      </c>
      <c r="P84" s="38">
        <f t="shared" si="88"/>
        <v>0</v>
      </c>
      <c r="Q84" s="38">
        <f t="shared" si="88"/>
        <v>0</v>
      </c>
      <c r="R84" s="38">
        <f t="shared" si="88"/>
        <v>0</v>
      </c>
      <c r="S84" s="38">
        <f t="shared" si="88"/>
        <v>0</v>
      </c>
      <c r="T84" s="38">
        <f t="shared" si="88"/>
        <v>0</v>
      </c>
      <c r="U84" s="38">
        <f t="shared" si="88"/>
        <v>0</v>
      </c>
      <c r="V84" s="38">
        <f t="shared" si="88"/>
        <v>0</v>
      </c>
      <c r="W84" s="38">
        <f t="shared" si="88"/>
        <v>0</v>
      </c>
      <c r="X84" s="38">
        <f t="shared" si="88"/>
        <v>0</v>
      </c>
      <c r="Y84" s="38">
        <f t="shared" si="88"/>
        <v>0</v>
      </c>
      <c r="Z84" s="38">
        <f t="shared" si="88"/>
        <v>0</v>
      </c>
      <c r="AA84" s="38">
        <f t="shared" si="88"/>
        <v>0</v>
      </c>
      <c r="AB84" s="38">
        <f t="shared" si="88"/>
        <v>0</v>
      </c>
      <c r="AC84" s="38">
        <f t="shared" si="88"/>
        <v>0</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AC86" si="89">(E84*1000000)/(E85*1000)</f>
        <v>0</v>
      </c>
      <c r="F86" s="156">
        <f t="shared" si="89"/>
        <v>0</v>
      </c>
      <c r="G86" s="156">
        <f t="shared" si="89"/>
        <v>0</v>
      </c>
      <c r="H86" s="156">
        <f t="shared" si="89"/>
        <v>0</v>
      </c>
      <c r="I86" s="156">
        <f t="shared" si="89"/>
        <v>0</v>
      </c>
      <c r="J86" s="156">
        <f t="shared" si="89"/>
        <v>0</v>
      </c>
      <c r="K86" s="156">
        <f t="shared" si="89"/>
        <v>0</v>
      </c>
      <c r="L86" s="156">
        <f t="shared" si="89"/>
        <v>0</v>
      </c>
      <c r="M86" s="156">
        <f t="shared" si="89"/>
        <v>0</v>
      </c>
      <c r="N86" s="156">
        <f t="shared" si="89"/>
        <v>0</v>
      </c>
      <c r="O86" s="156">
        <f t="shared" si="89"/>
        <v>0</v>
      </c>
      <c r="P86" s="156">
        <f t="shared" si="89"/>
        <v>0</v>
      </c>
      <c r="Q86" s="156">
        <f t="shared" si="89"/>
        <v>0</v>
      </c>
      <c r="R86" s="156">
        <f t="shared" si="89"/>
        <v>0</v>
      </c>
      <c r="S86" s="156">
        <f t="shared" si="89"/>
        <v>0</v>
      </c>
      <c r="T86" s="156">
        <f t="shared" si="89"/>
        <v>0</v>
      </c>
      <c r="U86" s="156">
        <f t="shared" si="89"/>
        <v>0</v>
      </c>
      <c r="V86" s="156">
        <f t="shared" si="89"/>
        <v>0</v>
      </c>
      <c r="W86" s="156">
        <f t="shared" si="89"/>
        <v>0</v>
      </c>
      <c r="X86" s="156">
        <f t="shared" si="89"/>
        <v>0</v>
      </c>
      <c r="Y86" s="156">
        <f t="shared" si="89"/>
        <v>0</v>
      </c>
      <c r="Z86" s="156">
        <f t="shared" si="89"/>
        <v>0</v>
      </c>
      <c r="AA86" s="156">
        <f t="shared" si="89"/>
        <v>0</v>
      </c>
      <c r="AB86" s="156">
        <f t="shared" si="89"/>
        <v>0</v>
      </c>
      <c r="AC86" s="156">
        <f t="shared" si="89"/>
        <v>0</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Inputs'!J143*('Scenario Inputs'!J3/'Scenario Inputs'!$G$3)</f>
        <v>0</v>
      </c>
      <c r="F90" s="14">
        <f>'Scenario Inputs'!K143*('Scenario Inputs'!K3/'Scenario Inputs'!$G$3)</f>
        <v>0</v>
      </c>
      <c r="G90" s="14">
        <f>'Scenario Inputs'!L143*('Scenario Inputs'!L3/'Scenario Inputs'!$G$3)</f>
        <v>0</v>
      </c>
      <c r="H90" s="14">
        <f>'Scenario Inputs'!M143*('Scenario Inputs'!M3/'Scenario Inputs'!$G$3)</f>
        <v>0</v>
      </c>
      <c r="I90" s="14">
        <f>'Scenario Inputs'!N143*('Scenario Inputs'!N3/'Scenario Inputs'!$G$3)</f>
        <v>0</v>
      </c>
      <c r="J90" s="14">
        <f>'Scenario Inputs'!O143*('Scenario Inputs'!O3/'Scenario Inputs'!$G$3)</f>
        <v>0</v>
      </c>
      <c r="K90" s="14">
        <f>'Scenario Inputs'!P143*('Scenario Inputs'!P3/'Scenario Inputs'!$G$3)</f>
        <v>0</v>
      </c>
      <c r="L90" s="14">
        <f>'Scenario Inputs'!Q143*('Scenario Inputs'!Q3/'Scenario Inputs'!$G$3)</f>
        <v>0</v>
      </c>
      <c r="M90" s="14">
        <f>'Scenario Inputs'!R143*('Scenario Inputs'!R3/'Scenario Inputs'!$G$3)</f>
        <v>0</v>
      </c>
      <c r="N90" s="14">
        <f>'Scenario Inputs'!S143*('Scenario Inputs'!S3/'Scenario Inputs'!$G$3)</f>
        <v>0</v>
      </c>
      <c r="O90" s="14">
        <f>'Scenario Inputs'!T143*('Scenario Inputs'!T3/'Scenario Inputs'!$G$3)</f>
        <v>0</v>
      </c>
      <c r="P90" s="14">
        <f>'Scenario Inputs'!U143*('Scenario Inputs'!U3/'Scenario Inputs'!$G$3)</f>
        <v>0</v>
      </c>
      <c r="Q90" s="14">
        <f>'Scenario Inputs'!V143*('Scenario Inputs'!V3/'Scenario Inputs'!$G$3)</f>
        <v>0</v>
      </c>
      <c r="R90" s="14">
        <f>'Scenario Inputs'!W143*('Scenario Inputs'!W3/'Scenario Inputs'!$G$3)</f>
        <v>0</v>
      </c>
      <c r="S90" s="14">
        <f>'Scenario Inputs'!X143*('Scenario Inputs'!X3/'Scenario Inputs'!$G$3)</f>
        <v>0</v>
      </c>
      <c r="T90" s="14">
        <f>'Scenario Inputs'!Y143*('Scenario Inputs'!Y3/'Scenario Inputs'!$G$3)</f>
        <v>0</v>
      </c>
      <c r="U90" s="14">
        <f>'Scenario Inputs'!Z143*('Scenario Inputs'!Z3/'Scenario Inputs'!$G$3)</f>
        <v>0</v>
      </c>
      <c r="V90" s="14">
        <f>'Scenario Inputs'!AA143*('Scenario Inputs'!AA3/'Scenario Inputs'!$G$3)</f>
        <v>0</v>
      </c>
      <c r="W90" s="14">
        <f>'Scenario Inputs'!AB143*('Scenario Inputs'!AB3/'Scenario Inputs'!$G$3)</f>
        <v>0</v>
      </c>
      <c r="X90" s="14">
        <f>'Scenario Inputs'!AC143*('Scenario Inputs'!AC3/'Scenario Inputs'!$G$3)</f>
        <v>0</v>
      </c>
      <c r="Y90" s="14">
        <f>'Scenario Inputs'!AD143*('Scenario Inputs'!AD3/'Scenario Inputs'!$G$3)</f>
        <v>0</v>
      </c>
      <c r="Z90" s="14">
        <f>'Scenario Inputs'!AE143*('Scenario Inputs'!AE3/'Scenario Inputs'!$G$3)</f>
        <v>0</v>
      </c>
      <c r="AA90" s="14">
        <f>'Scenario Inputs'!AF143*('Scenario Inputs'!AF3/'Scenario Inputs'!$G$3)</f>
        <v>0</v>
      </c>
      <c r="AB90" s="14">
        <f>'Scenario Inputs'!AG143*('Scenario Inputs'!AG3/'Scenario Inputs'!$G$3)</f>
        <v>0</v>
      </c>
      <c r="AC90" s="24">
        <f>'Scenario Inputs'!AH143*('Scenario Inputs'!AH3/'Scenario Inputs'!$G$3)</f>
        <v>0</v>
      </c>
    </row>
    <row r="91" spans="2:29" x14ac:dyDescent="0.3">
      <c r="B91" s="3" t="s">
        <v>88</v>
      </c>
      <c r="C91" s="3" t="s">
        <v>86</v>
      </c>
      <c r="D91" s="3" t="s">
        <v>87</v>
      </c>
      <c r="E91" s="15">
        <f>'Scenario Inputs'!J147*('Scenario Inputs'!J3/'Scenario Inputs'!$G$3)</f>
        <v>0</v>
      </c>
      <c r="F91" s="158">
        <f>'Scenario Inputs'!K147*('Scenario Inputs'!K3/'Scenario Inputs'!$G$3)</f>
        <v>0</v>
      </c>
      <c r="G91" s="158">
        <f>'Scenario Inputs'!L147*('Scenario Inputs'!L3/'Scenario Inputs'!$G$3)</f>
        <v>0</v>
      </c>
      <c r="H91" s="158">
        <f>'Scenario Inputs'!M147*('Scenario Inputs'!M3/'Scenario Inputs'!$G$3)</f>
        <v>0</v>
      </c>
      <c r="I91" s="158">
        <f>'Scenario Inputs'!N147*('Scenario Inputs'!N3/'Scenario Inputs'!$G$3)</f>
        <v>0</v>
      </c>
      <c r="J91" s="158">
        <f>'Scenario Inputs'!O147*('Scenario Inputs'!O3/'Scenario Inputs'!$G$3)</f>
        <v>0</v>
      </c>
      <c r="K91" s="158">
        <f>'Scenario Inputs'!P147*('Scenario Inputs'!P3/'Scenario Inputs'!$G$3)</f>
        <v>0</v>
      </c>
      <c r="L91" s="158">
        <f>'Scenario Inputs'!Q147*('Scenario Inputs'!Q3/'Scenario Inputs'!$G$3)</f>
        <v>0</v>
      </c>
      <c r="M91" s="158">
        <f>'Scenario Inputs'!R147*('Scenario Inputs'!R3/'Scenario Inputs'!$G$3)</f>
        <v>0</v>
      </c>
      <c r="N91" s="158">
        <f>'Scenario Inputs'!S147*('Scenario Inputs'!S3/'Scenario Inputs'!$G$3)</f>
        <v>0</v>
      </c>
      <c r="O91" s="158">
        <f>'Scenario Inputs'!T147*('Scenario Inputs'!T3/'Scenario Inputs'!$G$3)</f>
        <v>0</v>
      </c>
      <c r="P91" s="158">
        <f>'Scenario Inputs'!U147*('Scenario Inputs'!U3/'Scenario Inputs'!$G$3)</f>
        <v>0</v>
      </c>
      <c r="Q91" s="158">
        <f>'Scenario Inputs'!V147*('Scenario Inputs'!V3/'Scenario Inputs'!$G$3)</f>
        <v>0</v>
      </c>
      <c r="R91" s="158">
        <f>'Scenario Inputs'!W147*('Scenario Inputs'!W3/'Scenario Inputs'!$G$3)</f>
        <v>0</v>
      </c>
      <c r="S91" s="158">
        <f>'Scenario Inputs'!X147*('Scenario Inputs'!X3/'Scenario Inputs'!$G$3)</f>
        <v>0</v>
      </c>
      <c r="T91" s="158">
        <f>'Scenario Inputs'!Y147*('Scenario Inputs'!Y3/'Scenario Inputs'!$G$3)</f>
        <v>0</v>
      </c>
      <c r="U91" s="158">
        <f>'Scenario Inputs'!Z147*('Scenario Inputs'!Z3/'Scenario Inputs'!$G$3)</f>
        <v>0</v>
      </c>
      <c r="V91" s="158">
        <f>'Scenario Inputs'!AA147*('Scenario Inputs'!AA3/'Scenario Inputs'!$G$3)</f>
        <v>0</v>
      </c>
      <c r="W91" s="158">
        <f>'Scenario Inputs'!AB147*('Scenario Inputs'!AB3/'Scenario Inputs'!$G$3)</f>
        <v>0</v>
      </c>
      <c r="X91" s="158">
        <f>'Scenario Inputs'!AC147*('Scenario Inputs'!AC3/'Scenario Inputs'!$G$3)</f>
        <v>0</v>
      </c>
      <c r="Y91" s="158">
        <f>'Scenario Inputs'!AD147*('Scenario Inputs'!AD3/'Scenario Inputs'!$G$3)</f>
        <v>0</v>
      </c>
      <c r="Z91" s="158">
        <f>'Scenario Inputs'!AE147*('Scenario Inputs'!AE3/'Scenario Inputs'!$G$3)</f>
        <v>0</v>
      </c>
      <c r="AA91" s="158">
        <f>'Scenario Inputs'!AF147*('Scenario Inputs'!AF3/'Scenario Inputs'!$G$3)</f>
        <v>0</v>
      </c>
      <c r="AB91" s="158">
        <f>'Scenario Inputs'!AG147*('Scenario Inputs'!AG3/'Scenario Inputs'!$G$3)</f>
        <v>0</v>
      </c>
      <c r="AC91" s="159">
        <f>'Scenario Inputs'!AH147*('Scenario Inputs'!AH3/'Scenario Inputs'!$G$3)</f>
        <v>0</v>
      </c>
    </row>
    <row r="92" spans="2:29" x14ac:dyDescent="0.3">
      <c r="B92" s="17" t="s">
        <v>89</v>
      </c>
      <c r="C92" s="17" t="s">
        <v>86</v>
      </c>
      <c r="D92" s="17" t="s">
        <v>87</v>
      </c>
      <c r="E92" s="16">
        <f t="shared" ref="E92:AC92" si="90">E91+E90</f>
        <v>0</v>
      </c>
      <c r="F92" s="16">
        <f t="shared" si="90"/>
        <v>0</v>
      </c>
      <c r="G92" s="16">
        <f t="shared" si="90"/>
        <v>0</v>
      </c>
      <c r="H92" s="16">
        <f t="shared" si="90"/>
        <v>0</v>
      </c>
      <c r="I92" s="16">
        <f t="shared" si="90"/>
        <v>0</v>
      </c>
      <c r="J92" s="16">
        <f t="shared" si="90"/>
        <v>0</v>
      </c>
      <c r="K92" s="16">
        <f t="shared" si="90"/>
        <v>0</v>
      </c>
      <c r="L92" s="16">
        <f t="shared" si="90"/>
        <v>0</v>
      </c>
      <c r="M92" s="16">
        <f t="shared" si="90"/>
        <v>0</v>
      </c>
      <c r="N92" s="16">
        <f t="shared" si="90"/>
        <v>0</v>
      </c>
      <c r="O92" s="16">
        <f t="shared" si="90"/>
        <v>0</v>
      </c>
      <c r="P92" s="16">
        <f t="shared" si="90"/>
        <v>0</v>
      </c>
      <c r="Q92" s="16">
        <f t="shared" si="90"/>
        <v>0</v>
      </c>
      <c r="R92" s="16">
        <f t="shared" si="90"/>
        <v>0</v>
      </c>
      <c r="S92" s="16">
        <f t="shared" si="90"/>
        <v>0</v>
      </c>
      <c r="T92" s="16">
        <f t="shared" si="90"/>
        <v>0</v>
      </c>
      <c r="U92" s="16">
        <f t="shared" si="90"/>
        <v>0</v>
      </c>
      <c r="V92" s="16">
        <f t="shared" si="90"/>
        <v>0</v>
      </c>
      <c r="W92" s="16">
        <f t="shared" si="90"/>
        <v>0</v>
      </c>
      <c r="X92" s="16">
        <f t="shared" si="90"/>
        <v>0</v>
      </c>
      <c r="Y92" s="16">
        <f t="shared" si="90"/>
        <v>0</v>
      </c>
      <c r="Z92" s="16">
        <f t="shared" si="90"/>
        <v>0</v>
      </c>
      <c r="AA92" s="16">
        <f t="shared" si="90"/>
        <v>0</v>
      </c>
      <c r="AB92" s="16">
        <f t="shared" si="90"/>
        <v>0</v>
      </c>
      <c r="AC92" s="69">
        <f t="shared" si="90"/>
        <v>0</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0</v>
      </c>
      <c r="F94" s="41">
        <f t="shared" ref="F94:AC94" si="91">F90</f>
        <v>0</v>
      </c>
      <c r="G94" s="41">
        <f t="shared" si="91"/>
        <v>0</v>
      </c>
      <c r="H94" s="41">
        <f t="shared" si="91"/>
        <v>0</v>
      </c>
      <c r="I94" s="41">
        <f t="shared" si="91"/>
        <v>0</v>
      </c>
      <c r="J94" s="41">
        <f t="shared" si="91"/>
        <v>0</v>
      </c>
      <c r="K94" s="41">
        <f t="shared" si="91"/>
        <v>0</v>
      </c>
      <c r="L94" s="41">
        <f t="shared" si="91"/>
        <v>0</v>
      </c>
      <c r="M94" s="41">
        <f t="shared" si="91"/>
        <v>0</v>
      </c>
      <c r="N94" s="41">
        <f t="shared" si="91"/>
        <v>0</v>
      </c>
      <c r="O94" s="41">
        <f t="shared" si="91"/>
        <v>0</v>
      </c>
      <c r="P94" s="41">
        <f t="shared" si="91"/>
        <v>0</v>
      </c>
      <c r="Q94" s="41">
        <f t="shared" si="91"/>
        <v>0</v>
      </c>
      <c r="R94" s="41">
        <f t="shared" si="91"/>
        <v>0</v>
      </c>
      <c r="S94" s="41">
        <f t="shared" si="91"/>
        <v>0</v>
      </c>
      <c r="T94" s="41">
        <f t="shared" si="91"/>
        <v>0</v>
      </c>
      <c r="U94" s="41">
        <f t="shared" si="91"/>
        <v>0</v>
      </c>
      <c r="V94" s="41">
        <f t="shared" si="91"/>
        <v>0</v>
      </c>
      <c r="W94" s="41">
        <f t="shared" si="91"/>
        <v>0</v>
      </c>
      <c r="X94" s="41">
        <f t="shared" si="91"/>
        <v>0</v>
      </c>
      <c r="Y94" s="41">
        <f t="shared" si="91"/>
        <v>0</v>
      </c>
      <c r="Z94" s="41">
        <f t="shared" si="91"/>
        <v>0</v>
      </c>
      <c r="AA94" s="41">
        <f t="shared" si="91"/>
        <v>0</v>
      </c>
      <c r="AB94" s="41">
        <f t="shared" si="91"/>
        <v>0</v>
      </c>
      <c r="AC94" s="41">
        <f t="shared" si="91"/>
        <v>0</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0</v>
      </c>
      <c r="G98" s="74">
        <f t="shared" ref="G98:AC98" si="92">F107</f>
        <v>0</v>
      </c>
      <c r="H98" s="74">
        <f t="shared" si="92"/>
        <v>0</v>
      </c>
      <c r="I98" s="74">
        <f t="shared" si="92"/>
        <v>0</v>
      </c>
      <c r="J98" s="74">
        <f t="shared" si="92"/>
        <v>0</v>
      </c>
      <c r="K98" s="74">
        <f t="shared" si="92"/>
        <v>0</v>
      </c>
      <c r="L98" s="74">
        <f t="shared" si="92"/>
        <v>0</v>
      </c>
      <c r="M98" s="74">
        <f t="shared" si="92"/>
        <v>0</v>
      </c>
      <c r="N98" s="74">
        <f t="shared" si="92"/>
        <v>0</v>
      </c>
      <c r="O98" s="74">
        <f t="shared" si="92"/>
        <v>0</v>
      </c>
      <c r="P98" s="74">
        <f t="shared" si="92"/>
        <v>0</v>
      </c>
      <c r="Q98" s="74">
        <f t="shared" si="92"/>
        <v>0</v>
      </c>
      <c r="R98" s="74">
        <f t="shared" si="92"/>
        <v>0</v>
      </c>
      <c r="S98" s="74">
        <f t="shared" si="92"/>
        <v>0</v>
      </c>
      <c r="T98" s="74">
        <f t="shared" si="92"/>
        <v>0</v>
      </c>
      <c r="U98" s="74">
        <f t="shared" si="92"/>
        <v>0</v>
      </c>
      <c r="V98" s="74">
        <f t="shared" si="92"/>
        <v>0</v>
      </c>
      <c r="W98" s="74">
        <f t="shared" si="92"/>
        <v>0</v>
      </c>
      <c r="X98" s="74">
        <f t="shared" si="92"/>
        <v>0</v>
      </c>
      <c r="Y98" s="74">
        <f t="shared" si="92"/>
        <v>0</v>
      </c>
      <c r="Z98" s="74">
        <f t="shared" si="92"/>
        <v>0</v>
      </c>
      <c r="AA98" s="74">
        <f t="shared" si="92"/>
        <v>0</v>
      </c>
      <c r="AB98" s="74">
        <f t="shared" si="92"/>
        <v>0</v>
      </c>
      <c r="AC98" s="74">
        <f t="shared" si="92"/>
        <v>0</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0</v>
      </c>
      <c r="G100" s="43">
        <f t="shared" ref="G100:AC100" si="93">G99*G98</f>
        <v>0</v>
      </c>
      <c r="H100" s="25">
        <f t="shared" si="93"/>
        <v>0</v>
      </c>
      <c r="I100" s="25">
        <f t="shared" si="93"/>
        <v>0</v>
      </c>
      <c r="J100" s="25">
        <f t="shared" si="93"/>
        <v>0</v>
      </c>
      <c r="K100" s="25">
        <f t="shared" si="93"/>
        <v>0</v>
      </c>
      <c r="L100" s="25">
        <f t="shared" si="93"/>
        <v>0</v>
      </c>
      <c r="M100" s="25">
        <f t="shared" si="93"/>
        <v>0</v>
      </c>
      <c r="N100" s="25">
        <f t="shared" si="93"/>
        <v>0</v>
      </c>
      <c r="O100" s="25">
        <f t="shared" si="93"/>
        <v>0</v>
      </c>
      <c r="P100" s="25">
        <f t="shared" si="93"/>
        <v>0</v>
      </c>
      <c r="Q100" s="25">
        <f t="shared" si="93"/>
        <v>0</v>
      </c>
      <c r="R100" s="25">
        <f t="shared" si="93"/>
        <v>0</v>
      </c>
      <c r="S100" s="25">
        <f t="shared" si="93"/>
        <v>0</v>
      </c>
      <c r="T100" s="25">
        <f t="shared" si="93"/>
        <v>0</v>
      </c>
      <c r="U100" s="25">
        <f t="shared" si="93"/>
        <v>0</v>
      </c>
      <c r="V100" s="25">
        <f t="shared" si="93"/>
        <v>0</v>
      </c>
      <c r="W100" s="25">
        <f t="shared" si="93"/>
        <v>0</v>
      </c>
      <c r="X100" s="25">
        <f t="shared" si="93"/>
        <v>0</v>
      </c>
      <c r="Y100" s="25">
        <f t="shared" si="93"/>
        <v>0</v>
      </c>
      <c r="Z100" s="25">
        <f t="shared" si="93"/>
        <v>0</v>
      </c>
      <c r="AA100" s="25">
        <f t="shared" si="93"/>
        <v>0</v>
      </c>
      <c r="AB100" s="25">
        <f t="shared" si="93"/>
        <v>0</v>
      </c>
      <c r="AC100" s="25">
        <f t="shared" si="93"/>
        <v>0</v>
      </c>
    </row>
    <row r="101" spans="2:29" x14ac:dyDescent="0.3">
      <c r="B101" s="19" t="s">
        <v>96</v>
      </c>
      <c r="C101" s="3" t="s">
        <v>86</v>
      </c>
      <c r="D101" s="3" t="s">
        <v>87</v>
      </c>
      <c r="E101" s="25">
        <f t="shared" ref="E101" si="94">E94</f>
        <v>0</v>
      </c>
      <c r="F101" s="25">
        <f t="shared" ref="F101:AC101" si="95">F94</f>
        <v>0</v>
      </c>
      <c r="G101" s="25">
        <f t="shared" si="95"/>
        <v>0</v>
      </c>
      <c r="H101" s="25">
        <f t="shared" si="95"/>
        <v>0</v>
      </c>
      <c r="I101" s="25">
        <f t="shared" si="95"/>
        <v>0</v>
      </c>
      <c r="J101" s="25">
        <f t="shared" si="95"/>
        <v>0</v>
      </c>
      <c r="K101" s="25">
        <f t="shared" si="95"/>
        <v>0</v>
      </c>
      <c r="L101" s="25">
        <f t="shared" si="95"/>
        <v>0</v>
      </c>
      <c r="M101" s="25">
        <f t="shared" si="95"/>
        <v>0</v>
      </c>
      <c r="N101" s="25">
        <f t="shared" si="95"/>
        <v>0</v>
      </c>
      <c r="O101" s="25">
        <f t="shared" si="95"/>
        <v>0</v>
      </c>
      <c r="P101" s="25">
        <f t="shared" si="95"/>
        <v>0</v>
      </c>
      <c r="Q101" s="25">
        <f t="shared" si="95"/>
        <v>0</v>
      </c>
      <c r="R101" s="25">
        <f t="shared" si="95"/>
        <v>0</v>
      </c>
      <c r="S101" s="25">
        <f t="shared" si="95"/>
        <v>0</v>
      </c>
      <c r="T101" s="25">
        <f t="shared" si="95"/>
        <v>0</v>
      </c>
      <c r="U101" s="25">
        <f t="shared" si="95"/>
        <v>0</v>
      </c>
      <c r="V101" s="25">
        <f t="shared" si="95"/>
        <v>0</v>
      </c>
      <c r="W101" s="25">
        <f t="shared" si="95"/>
        <v>0</v>
      </c>
      <c r="X101" s="25">
        <f t="shared" si="95"/>
        <v>0</v>
      </c>
      <c r="Y101" s="25">
        <f t="shared" si="95"/>
        <v>0</v>
      </c>
      <c r="Z101" s="25">
        <f t="shared" si="95"/>
        <v>0</v>
      </c>
      <c r="AA101" s="25">
        <f t="shared" si="95"/>
        <v>0</v>
      </c>
      <c r="AB101" s="25">
        <f t="shared" si="95"/>
        <v>0</v>
      </c>
      <c r="AC101" s="25">
        <f t="shared" si="95"/>
        <v>0</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Inputs'!J152</f>
        <v>3.678E-2</v>
      </c>
      <c r="F103" s="26">
        <f>'Scenario Inputs'!K152</f>
        <v>3.678E-2</v>
      </c>
      <c r="G103" s="26">
        <f>'Scenario Inputs'!L152</f>
        <v>3.678E-2</v>
      </c>
      <c r="H103" s="26">
        <f>'Scenario Inputs'!M152</f>
        <v>3.678E-2</v>
      </c>
      <c r="I103" s="26">
        <f>'Scenario Inputs'!N152</f>
        <v>3.678E-2</v>
      </c>
      <c r="J103" s="26">
        <f>'Scenario Inputs'!O152</f>
        <v>3.678E-2</v>
      </c>
      <c r="K103" s="26">
        <f>'Scenario Inputs'!P152</f>
        <v>3.678E-2</v>
      </c>
      <c r="L103" s="26">
        <f>'Scenario Inputs'!Q152</f>
        <v>3.678E-2</v>
      </c>
      <c r="M103" s="26">
        <f>'Scenario Inputs'!R152</f>
        <v>3.678E-2</v>
      </c>
      <c r="N103" s="26">
        <f>'Scenario Inputs'!S152</f>
        <v>3.678E-2</v>
      </c>
      <c r="O103" s="26">
        <f>'Scenario Inputs'!T152</f>
        <v>3.678E-2</v>
      </c>
      <c r="P103" s="26">
        <f>'Scenario Inputs'!U152</f>
        <v>3.678E-2</v>
      </c>
      <c r="Q103" s="26">
        <f>'Scenario Inputs'!V152</f>
        <v>3.678E-2</v>
      </c>
      <c r="R103" s="26">
        <f>'Scenario Inputs'!W152</f>
        <v>3.678E-2</v>
      </c>
      <c r="S103" s="26">
        <f>'Scenario Inputs'!X152</f>
        <v>3.678E-2</v>
      </c>
      <c r="T103" s="26">
        <f>'Scenario Inputs'!Y152</f>
        <v>3.678E-2</v>
      </c>
      <c r="U103" s="26">
        <f>'Scenario Inputs'!Z152</f>
        <v>3.678E-2</v>
      </c>
      <c r="V103" s="26">
        <f>'Scenario Inputs'!AA152</f>
        <v>3.678E-2</v>
      </c>
      <c r="W103" s="26">
        <f>'Scenario Inputs'!AB152</f>
        <v>3.678E-2</v>
      </c>
      <c r="X103" s="26">
        <f>'Scenario Inputs'!AC152</f>
        <v>3.678E-2</v>
      </c>
      <c r="Y103" s="26">
        <f>'Scenario Inputs'!AD152</f>
        <v>3.678E-2</v>
      </c>
      <c r="Z103" s="26">
        <f>'Scenario Inputs'!AE152</f>
        <v>3.678E-2</v>
      </c>
      <c r="AA103" s="26">
        <f>'Scenario Inputs'!AF152</f>
        <v>3.678E-2</v>
      </c>
      <c r="AB103" s="26">
        <f>'Scenario Inputs'!AG152</f>
        <v>3.678E-2</v>
      </c>
      <c r="AC103" s="26">
        <f>'Scenario Inputs'!AH152</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96">(E98+E100)*E103</f>
        <v>0</v>
      </c>
      <c r="F105" s="43">
        <f t="shared" ref="F105:AC105" si="97">(F98+F100)*F103</f>
        <v>0</v>
      </c>
      <c r="G105" s="43">
        <f t="shared" si="97"/>
        <v>0</v>
      </c>
      <c r="H105" s="43">
        <f t="shared" si="97"/>
        <v>0</v>
      </c>
      <c r="I105" s="43">
        <f t="shared" si="97"/>
        <v>0</v>
      </c>
      <c r="J105" s="43">
        <f t="shared" si="97"/>
        <v>0</v>
      </c>
      <c r="K105" s="43">
        <f t="shared" si="97"/>
        <v>0</v>
      </c>
      <c r="L105" s="43">
        <f t="shared" si="97"/>
        <v>0</v>
      </c>
      <c r="M105" s="43">
        <f t="shared" si="97"/>
        <v>0</v>
      </c>
      <c r="N105" s="43">
        <f t="shared" si="97"/>
        <v>0</v>
      </c>
      <c r="O105" s="43">
        <f t="shared" si="97"/>
        <v>0</v>
      </c>
      <c r="P105" s="43">
        <f t="shared" si="97"/>
        <v>0</v>
      </c>
      <c r="Q105" s="43">
        <f t="shared" si="97"/>
        <v>0</v>
      </c>
      <c r="R105" s="43">
        <f t="shared" si="97"/>
        <v>0</v>
      </c>
      <c r="S105" s="43">
        <f t="shared" si="97"/>
        <v>0</v>
      </c>
      <c r="T105" s="43">
        <f t="shared" si="97"/>
        <v>0</v>
      </c>
      <c r="U105" s="43">
        <f t="shared" si="97"/>
        <v>0</v>
      </c>
      <c r="V105" s="43">
        <f t="shared" si="97"/>
        <v>0</v>
      </c>
      <c r="W105" s="43">
        <f t="shared" si="97"/>
        <v>0</v>
      </c>
      <c r="X105" s="43">
        <f t="shared" si="97"/>
        <v>0</v>
      </c>
      <c r="Y105" s="43">
        <f t="shared" si="97"/>
        <v>0</v>
      </c>
      <c r="Z105" s="43">
        <f t="shared" si="97"/>
        <v>0</v>
      </c>
      <c r="AA105" s="43">
        <f t="shared" si="97"/>
        <v>0</v>
      </c>
      <c r="AB105" s="43">
        <f t="shared" si="97"/>
        <v>0</v>
      </c>
      <c r="AC105" s="43">
        <f t="shared" si="97"/>
        <v>0</v>
      </c>
    </row>
    <row r="106" spans="2:29" x14ac:dyDescent="0.3">
      <c r="B106" s="18" t="s">
        <v>234</v>
      </c>
      <c r="C106" s="3" t="s">
        <v>86</v>
      </c>
      <c r="D106" s="3" t="s">
        <v>87</v>
      </c>
      <c r="E106" s="43">
        <f t="shared" ref="E106" si="98">E101*E102*E103</f>
        <v>0</v>
      </c>
      <c r="F106" s="43">
        <f t="shared" ref="F106:AC106" si="99">F101*F102*F103</f>
        <v>0</v>
      </c>
      <c r="G106" s="43">
        <f t="shared" si="99"/>
        <v>0</v>
      </c>
      <c r="H106" s="43">
        <f t="shared" si="99"/>
        <v>0</v>
      </c>
      <c r="I106" s="43">
        <f t="shared" si="99"/>
        <v>0</v>
      </c>
      <c r="J106" s="43">
        <f t="shared" si="99"/>
        <v>0</v>
      </c>
      <c r="K106" s="43">
        <f t="shared" si="99"/>
        <v>0</v>
      </c>
      <c r="L106" s="43">
        <f t="shared" si="99"/>
        <v>0</v>
      </c>
      <c r="M106" s="43">
        <f t="shared" si="99"/>
        <v>0</v>
      </c>
      <c r="N106" s="43">
        <f t="shared" si="99"/>
        <v>0</v>
      </c>
      <c r="O106" s="43">
        <f t="shared" si="99"/>
        <v>0</v>
      </c>
      <c r="P106" s="43">
        <f t="shared" si="99"/>
        <v>0</v>
      </c>
      <c r="Q106" s="43">
        <f t="shared" si="99"/>
        <v>0</v>
      </c>
      <c r="R106" s="43">
        <f t="shared" si="99"/>
        <v>0</v>
      </c>
      <c r="S106" s="43">
        <f t="shared" si="99"/>
        <v>0</v>
      </c>
      <c r="T106" s="43">
        <f t="shared" si="99"/>
        <v>0</v>
      </c>
      <c r="U106" s="43">
        <f t="shared" si="99"/>
        <v>0</v>
      </c>
      <c r="V106" s="43">
        <f t="shared" si="99"/>
        <v>0</v>
      </c>
      <c r="W106" s="43">
        <f t="shared" si="99"/>
        <v>0</v>
      </c>
      <c r="X106" s="43">
        <f t="shared" si="99"/>
        <v>0</v>
      </c>
      <c r="Y106" s="43">
        <f t="shared" si="99"/>
        <v>0</v>
      </c>
      <c r="Z106" s="43">
        <f t="shared" si="99"/>
        <v>0</v>
      </c>
      <c r="AA106" s="43">
        <f t="shared" si="99"/>
        <v>0</v>
      </c>
      <c r="AB106" s="43">
        <f t="shared" si="99"/>
        <v>0</v>
      </c>
      <c r="AC106" s="43">
        <f t="shared" si="99"/>
        <v>0</v>
      </c>
    </row>
    <row r="107" spans="2:29" x14ac:dyDescent="0.3">
      <c r="B107" s="22" t="s">
        <v>244</v>
      </c>
      <c r="C107" s="23" t="s">
        <v>86</v>
      </c>
      <c r="D107" s="23" t="s">
        <v>87</v>
      </c>
      <c r="E107" s="76">
        <f>E98+E100+E101-E105-E106</f>
        <v>0</v>
      </c>
      <c r="F107" s="76">
        <f>F98+F100+F101-F105-F106</f>
        <v>0</v>
      </c>
      <c r="G107" s="76">
        <f t="shared" ref="G107:AC107" si="100">G98+G100+G101-G105-G106</f>
        <v>0</v>
      </c>
      <c r="H107" s="76">
        <f t="shared" si="100"/>
        <v>0</v>
      </c>
      <c r="I107" s="76">
        <f t="shared" si="100"/>
        <v>0</v>
      </c>
      <c r="J107" s="76">
        <f t="shared" si="100"/>
        <v>0</v>
      </c>
      <c r="K107" s="76">
        <f t="shared" si="100"/>
        <v>0</v>
      </c>
      <c r="L107" s="76">
        <f t="shared" si="100"/>
        <v>0</v>
      </c>
      <c r="M107" s="76">
        <f t="shared" si="100"/>
        <v>0</v>
      </c>
      <c r="N107" s="76">
        <f t="shared" si="100"/>
        <v>0</v>
      </c>
      <c r="O107" s="76">
        <f t="shared" si="100"/>
        <v>0</v>
      </c>
      <c r="P107" s="76">
        <f t="shared" si="100"/>
        <v>0</v>
      </c>
      <c r="Q107" s="76">
        <f t="shared" si="100"/>
        <v>0</v>
      </c>
      <c r="R107" s="76">
        <f t="shared" si="100"/>
        <v>0</v>
      </c>
      <c r="S107" s="76">
        <f t="shared" si="100"/>
        <v>0</v>
      </c>
      <c r="T107" s="76">
        <f t="shared" si="100"/>
        <v>0</v>
      </c>
      <c r="U107" s="76">
        <f t="shared" si="100"/>
        <v>0</v>
      </c>
      <c r="V107" s="76">
        <f t="shared" si="100"/>
        <v>0</v>
      </c>
      <c r="W107" s="76">
        <f t="shared" si="100"/>
        <v>0</v>
      </c>
      <c r="X107" s="76">
        <f t="shared" si="100"/>
        <v>0</v>
      </c>
      <c r="Y107" s="76">
        <f t="shared" si="100"/>
        <v>0</v>
      </c>
      <c r="Z107" s="76">
        <f t="shared" si="100"/>
        <v>0</v>
      </c>
      <c r="AA107" s="76">
        <f t="shared" si="100"/>
        <v>0</v>
      </c>
      <c r="AB107" s="76">
        <f t="shared" si="100"/>
        <v>0</v>
      </c>
      <c r="AC107" s="76">
        <f t="shared" si="100"/>
        <v>0</v>
      </c>
    </row>
    <row r="108" spans="2:29" x14ac:dyDescent="0.3">
      <c r="B108" s="27" t="s">
        <v>245</v>
      </c>
      <c r="C108" s="28" t="s">
        <v>86</v>
      </c>
      <c r="D108" s="28" t="s">
        <v>87</v>
      </c>
      <c r="E108" s="170">
        <f t="shared" ref="E108" si="101">AVERAGE(SUM(E98,E100),(E107*(1/(1+E115))))</f>
        <v>0</v>
      </c>
      <c r="F108" s="170">
        <f t="shared" ref="F108" si="102">AVERAGE(SUM(F98,F100),(F107*(1/(1+F115))))</f>
        <v>0</v>
      </c>
      <c r="G108" s="170">
        <f t="shared" ref="G108" si="103">AVERAGE(SUM(G98,G100),(G107*(1/(1+G115))))</f>
        <v>0</v>
      </c>
      <c r="H108" s="170">
        <f t="shared" ref="H108" si="104">AVERAGE(SUM(H98,H100),(H107*(1/(1+H115))))</f>
        <v>0</v>
      </c>
      <c r="I108" s="170">
        <f t="shared" ref="I108" si="105">AVERAGE(SUM(I98,I100),(I107*(1/(1+I115))))</f>
        <v>0</v>
      </c>
      <c r="J108" s="170">
        <f t="shared" ref="J108" si="106">AVERAGE(SUM(J98,J100),(J107*(1/(1+J115))))</f>
        <v>0</v>
      </c>
      <c r="K108" s="170">
        <f t="shared" ref="K108" si="107">AVERAGE(SUM(K98,K100),(K107*(1/(1+K115))))</f>
        <v>0</v>
      </c>
      <c r="L108" s="170">
        <f t="shared" ref="L108" si="108">AVERAGE(SUM(L98,L100),(L107*(1/(1+L115))))</f>
        <v>0</v>
      </c>
      <c r="M108" s="170">
        <f t="shared" ref="M108" si="109">AVERAGE(SUM(M98,M100),(M107*(1/(1+M115))))</f>
        <v>0</v>
      </c>
      <c r="N108" s="170">
        <f t="shared" ref="N108" si="110">AVERAGE(SUM(N98,N100),(N107*(1/(1+N115))))</f>
        <v>0</v>
      </c>
      <c r="O108" s="170">
        <f t="shared" ref="O108" si="111">AVERAGE(SUM(O98,O100),(O107*(1/(1+O115))))</f>
        <v>0</v>
      </c>
      <c r="P108" s="170">
        <f t="shared" ref="P108" si="112">AVERAGE(SUM(P98,P100),(P107*(1/(1+P115))))</f>
        <v>0</v>
      </c>
      <c r="Q108" s="170">
        <f t="shared" ref="Q108" si="113">AVERAGE(SUM(Q98,Q100),(Q107*(1/(1+Q115))))</f>
        <v>0</v>
      </c>
      <c r="R108" s="170">
        <f t="shared" ref="R108" si="114">AVERAGE(SUM(R98,R100),(R107*(1/(1+R115))))</f>
        <v>0</v>
      </c>
      <c r="S108" s="170">
        <f t="shared" ref="S108" si="115">AVERAGE(SUM(S98,S100),(S107*(1/(1+S115))))</f>
        <v>0</v>
      </c>
      <c r="T108" s="170">
        <f t="shared" ref="T108" si="116">AVERAGE(SUM(T98,T100),(T107*(1/(1+T115))))</f>
        <v>0</v>
      </c>
      <c r="U108" s="170">
        <f t="shared" ref="U108" si="117">AVERAGE(SUM(U98,U100),(U107*(1/(1+U115))))</f>
        <v>0</v>
      </c>
      <c r="V108" s="170">
        <f t="shared" ref="V108" si="118">AVERAGE(SUM(V98,V100),(V107*(1/(1+V115))))</f>
        <v>0</v>
      </c>
      <c r="W108" s="170">
        <f t="shared" ref="W108" si="119">AVERAGE(SUM(W98,W100),(W107*(1/(1+W115))))</f>
        <v>0</v>
      </c>
      <c r="X108" s="170">
        <f t="shared" ref="X108" si="120">AVERAGE(SUM(X98,X100),(X107*(1/(1+X115))))</f>
        <v>0</v>
      </c>
      <c r="Y108" s="170">
        <f t="shared" ref="Y108" si="121">AVERAGE(SUM(Y98,Y100),(Y107*(1/(1+Y115))))</f>
        <v>0</v>
      </c>
      <c r="Z108" s="170">
        <f t="shared" ref="Z108" si="122">AVERAGE(SUM(Z98,Z100),(Z107*(1/(1+Z115))))</f>
        <v>0</v>
      </c>
      <c r="AA108" s="170">
        <f t="shared" ref="AA108" si="123">AVERAGE(SUM(AA98,AA100),(AA107*(1/(1+AA115))))</f>
        <v>0</v>
      </c>
      <c r="AB108" s="170">
        <f t="shared" ref="AB108" si="124">AVERAGE(SUM(AB98,AB100),(AB107*(1/(1+AB115))))</f>
        <v>0</v>
      </c>
      <c r="AC108" s="170">
        <f t="shared" ref="AC108" si="125">AVERAGE(SUM(AC98,AC100),(AC107*(1/(1+AC115))))</f>
        <v>0</v>
      </c>
    </row>
    <row r="109" spans="2:29" ht="15" thickBot="1" x14ac:dyDescent="0.35">
      <c r="B109" s="56" t="s">
        <v>232</v>
      </c>
      <c r="C109" s="57" t="s">
        <v>86</v>
      </c>
      <c r="D109" s="57" t="s">
        <v>87</v>
      </c>
      <c r="E109" s="75">
        <f t="shared" ref="E109" si="126">E105+E106</f>
        <v>0</v>
      </c>
      <c r="F109" s="75">
        <f t="shared" ref="F109:AC109" si="127">F105+F106</f>
        <v>0</v>
      </c>
      <c r="G109" s="75">
        <f t="shared" si="127"/>
        <v>0</v>
      </c>
      <c r="H109" s="75">
        <f t="shared" si="127"/>
        <v>0</v>
      </c>
      <c r="I109" s="75">
        <f t="shared" si="127"/>
        <v>0</v>
      </c>
      <c r="J109" s="75">
        <f t="shared" si="127"/>
        <v>0</v>
      </c>
      <c r="K109" s="75">
        <f t="shared" si="127"/>
        <v>0</v>
      </c>
      <c r="L109" s="75">
        <f t="shared" si="127"/>
        <v>0</v>
      </c>
      <c r="M109" s="75">
        <f t="shared" si="127"/>
        <v>0</v>
      </c>
      <c r="N109" s="75">
        <f t="shared" si="127"/>
        <v>0</v>
      </c>
      <c r="O109" s="75">
        <f t="shared" si="127"/>
        <v>0</v>
      </c>
      <c r="P109" s="75">
        <f t="shared" si="127"/>
        <v>0</v>
      </c>
      <c r="Q109" s="75">
        <f t="shared" si="127"/>
        <v>0</v>
      </c>
      <c r="R109" s="75">
        <f t="shared" si="127"/>
        <v>0</v>
      </c>
      <c r="S109" s="75">
        <f t="shared" si="127"/>
        <v>0</v>
      </c>
      <c r="T109" s="75">
        <f t="shared" si="127"/>
        <v>0</v>
      </c>
      <c r="U109" s="75">
        <f t="shared" si="127"/>
        <v>0</v>
      </c>
      <c r="V109" s="75">
        <f t="shared" si="127"/>
        <v>0</v>
      </c>
      <c r="W109" s="75">
        <f t="shared" si="127"/>
        <v>0</v>
      </c>
      <c r="X109" s="75">
        <f t="shared" si="127"/>
        <v>0</v>
      </c>
      <c r="Y109" s="75">
        <f t="shared" si="127"/>
        <v>0</v>
      </c>
      <c r="Z109" s="75">
        <f t="shared" si="127"/>
        <v>0</v>
      </c>
      <c r="AA109" s="75">
        <f t="shared" si="127"/>
        <v>0</v>
      </c>
      <c r="AB109" s="75">
        <f t="shared" si="127"/>
        <v>0</v>
      </c>
      <c r="AC109" s="75">
        <f t="shared" si="127"/>
        <v>0</v>
      </c>
    </row>
    <row r="110" spans="2:29" ht="15" thickTop="1" x14ac:dyDescent="0.3"/>
    <row r="111" spans="2:29" x14ac:dyDescent="0.3">
      <c r="B111" s="32" t="s">
        <v>97</v>
      </c>
    </row>
    <row r="112" spans="2:29" x14ac:dyDescent="0.3">
      <c r="B112" s="206" t="s">
        <v>98</v>
      </c>
      <c r="C112" s="37" t="s">
        <v>86</v>
      </c>
      <c r="D112" s="195" t="s">
        <v>87</v>
      </c>
      <c r="E112" s="171">
        <f>E91</f>
        <v>0</v>
      </c>
      <c r="F112" s="171">
        <f t="shared" ref="F112:AC112" si="128">F91</f>
        <v>0</v>
      </c>
      <c r="G112" s="171">
        <f t="shared" si="128"/>
        <v>0</v>
      </c>
      <c r="H112" s="171">
        <f t="shared" si="128"/>
        <v>0</v>
      </c>
      <c r="I112" s="171">
        <f t="shared" si="128"/>
        <v>0</v>
      </c>
      <c r="J112" s="171">
        <f t="shared" si="128"/>
        <v>0</v>
      </c>
      <c r="K112" s="171">
        <f t="shared" si="128"/>
        <v>0</v>
      </c>
      <c r="L112" s="171">
        <f t="shared" si="128"/>
        <v>0</v>
      </c>
      <c r="M112" s="171">
        <f t="shared" si="128"/>
        <v>0</v>
      </c>
      <c r="N112" s="171">
        <f t="shared" si="128"/>
        <v>0</v>
      </c>
      <c r="O112" s="171">
        <f t="shared" si="128"/>
        <v>0</v>
      </c>
      <c r="P112" s="171">
        <f t="shared" si="128"/>
        <v>0</v>
      </c>
      <c r="Q112" s="171">
        <f t="shared" si="128"/>
        <v>0</v>
      </c>
      <c r="R112" s="171">
        <f t="shared" si="128"/>
        <v>0</v>
      </c>
      <c r="S112" s="171">
        <f t="shared" si="128"/>
        <v>0</v>
      </c>
      <c r="T112" s="171">
        <f t="shared" si="128"/>
        <v>0</v>
      </c>
      <c r="U112" s="171">
        <f t="shared" si="128"/>
        <v>0</v>
      </c>
      <c r="V112" s="171">
        <f t="shared" si="128"/>
        <v>0</v>
      </c>
      <c r="W112" s="171">
        <f t="shared" si="128"/>
        <v>0</v>
      </c>
      <c r="X112" s="171">
        <f t="shared" si="128"/>
        <v>0</v>
      </c>
      <c r="Y112" s="171">
        <f t="shared" si="128"/>
        <v>0</v>
      </c>
      <c r="Z112" s="171">
        <f t="shared" si="128"/>
        <v>0</v>
      </c>
      <c r="AA112" s="171">
        <f t="shared" si="128"/>
        <v>0</v>
      </c>
      <c r="AB112" s="171">
        <f t="shared" si="128"/>
        <v>0</v>
      </c>
      <c r="AC112" s="171">
        <f t="shared" si="128"/>
        <v>0</v>
      </c>
    </row>
    <row r="113" spans="2:29" x14ac:dyDescent="0.3">
      <c r="B113" s="3" t="s">
        <v>230</v>
      </c>
      <c r="C113" s="36" t="s">
        <v>86</v>
      </c>
      <c r="D113" s="36" t="s">
        <v>87</v>
      </c>
      <c r="E113" s="38">
        <f t="shared" ref="E113:AC113" si="129">E109</f>
        <v>0</v>
      </c>
      <c r="F113" s="38">
        <f t="shared" si="129"/>
        <v>0</v>
      </c>
      <c r="G113" s="38">
        <f t="shared" si="129"/>
        <v>0</v>
      </c>
      <c r="H113" s="38">
        <f t="shared" si="129"/>
        <v>0</v>
      </c>
      <c r="I113" s="38">
        <f t="shared" si="129"/>
        <v>0</v>
      </c>
      <c r="J113" s="38">
        <f t="shared" si="129"/>
        <v>0</v>
      </c>
      <c r="K113" s="38">
        <f t="shared" si="129"/>
        <v>0</v>
      </c>
      <c r="L113" s="38">
        <f t="shared" si="129"/>
        <v>0</v>
      </c>
      <c r="M113" s="38">
        <f t="shared" si="129"/>
        <v>0</v>
      </c>
      <c r="N113" s="38">
        <f t="shared" si="129"/>
        <v>0</v>
      </c>
      <c r="O113" s="38">
        <f t="shared" si="129"/>
        <v>0</v>
      </c>
      <c r="P113" s="38">
        <f t="shared" si="129"/>
        <v>0</v>
      </c>
      <c r="Q113" s="38">
        <f t="shared" si="129"/>
        <v>0</v>
      </c>
      <c r="R113" s="38">
        <f t="shared" si="129"/>
        <v>0</v>
      </c>
      <c r="S113" s="38">
        <f t="shared" si="129"/>
        <v>0</v>
      </c>
      <c r="T113" s="38">
        <f t="shared" si="129"/>
        <v>0</v>
      </c>
      <c r="U113" s="38">
        <f t="shared" si="129"/>
        <v>0</v>
      </c>
      <c r="V113" s="38">
        <f t="shared" si="129"/>
        <v>0</v>
      </c>
      <c r="W113" s="38">
        <f t="shared" si="129"/>
        <v>0</v>
      </c>
      <c r="X113" s="38">
        <f t="shared" si="129"/>
        <v>0</v>
      </c>
      <c r="Y113" s="38">
        <f t="shared" si="129"/>
        <v>0</v>
      </c>
      <c r="Z113" s="38">
        <f t="shared" si="129"/>
        <v>0</v>
      </c>
      <c r="AA113" s="38">
        <f t="shared" si="129"/>
        <v>0</v>
      </c>
      <c r="AB113" s="38">
        <f t="shared" si="129"/>
        <v>0</v>
      </c>
      <c r="AC113" s="38">
        <f t="shared" si="129"/>
        <v>0</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AC116" si="130">E115*E108</f>
        <v>0</v>
      </c>
      <c r="F116" s="38">
        <f t="shared" si="130"/>
        <v>0</v>
      </c>
      <c r="G116" s="38">
        <f t="shared" si="130"/>
        <v>0</v>
      </c>
      <c r="H116" s="38">
        <f t="shared" si="130"/>
        <v>0</v>
      </c>
      <c r="I116" s="38">
        <f t="shared" si="130"/>
        <v>0</v>
      </c>
      <c r="J116" s="38">
        <f t="shared" si="130"/>
        <v>0</v>
      </c>
      <c r="K116" s="38">
        <f t="shared" si="130"/>
        <v>0</v>
      </c>
      <c r="L116" s="38">
        <f t="shared" si="130"/>
        <v>0</v>
      </c>
      <c r="M116" s="38">
        <f t="shared" si="130"/>
        <v>0</v>
      </c>
      <c r="N116" s="38">
        <f t="shared" si="130"/>
        <v>0</v>
      </c>
      <c r="O116" s="38">
        <f t="shared" si="130"/>
        <v>0</v>
      </c>
      <c r="P116" s="38">
        <f t="shared" si="130"/>
        <v>0</v>
      </c>
      <c r="Q116" s="38">
        <f t="shared" si="130"/>
        <v>0</v>
      </c>
      <c r="R116" s="38">
        <f t="shared" si="130"/>
        <v>0</v>
      </c>
      <c r="S116" s="38">
        <f t="shared" si="130"/>
        <v>0</v>
      </c>
      <c r="T116" s="38">
        <f t="shared" si="130"/>
        <v>0</v>
      </c>
      <c r="U116" s="38">
        <f t="shared" si="130"/>
        <v>0</v>
      </c>
      <c r="V116" s="38">
        <f t="shared" si="130"/>
        <v>0</v>
      </c>
      <c r="W116" s="38">
        <f t="shared" si="130"/>
        <v>0</v>
      </c>
      <c r="X116" s="38">
        <f t="shared" si="130"/>
        <v>0</v>
      </c>
      <c r="Y116" s="38">
        <f t="shared" si="130"/>
        <v>0</v>
      </c>
      <c r="Z116" s="38">
        <f t="shared" si="130"/>
        <v>0</v>
      </c>
      <c r="AA116" s="38">
        <f t="shared" si="130"/>
        <v>0</v>
      </c>
      <c r="AB116" s="38">
        <f t="shared" si="130"/>
        <v>0</v>
      </c>
      <c r="AC116" s="38">
        <f t="shared" si="130"/>
        <v>0</v>
      </c>
    </row>
    <row r="117" spans="2:29" ht="15" thickBot="1" x14ac:dyDescent="0.35">
      <c r="B117" s="218" t="s">
        <v>100</v>
      </c>
      <c r="C117" s="229" t="s">
        <v>86</v>
      </c>
      <c r="D117" s="230" t="s">
        <v>87</v>
      </c>
      <c r="E117" s="231">
        <f>E112+E113+E116</f>
        <v>0</v>
      </c>
      <c r="F117" s="231">
        <f t="shared" ref="F117:AC117" si="131">F112+F113+F116</f>
        <v>0</v>
      </c>
      <c r="G117" s="231">
        <f t="shared" si="131"/>
        <v>0</v>
      </c>
      <c r="H117" s="231">
        <f t="shared" si="131"/>
        <v>0</v>
      </c>
      <c r="I117" s="231">
        <f t="shared" si="131"/>
        <v>0</v>
      </c>
      <c r="J117" s="231">
        <f t="shared" si="131"/>
        <v>0</v>
      </c>
      <c r="K117" s="231">
        <f t="shared" si="131"/>
        <v>0</v>
      </c>
      <c r="L117" s="231">
        <f t="shared" si="131"/>
        <v>0</v>
      </c>
      <c r="M117" s="231">
        <f t="shared" si="131"/>
        <v>0</v>
      </c>
      <c r="N117" s="231">
        <f t="shared" si="131"/>
        <v>0</v>
      </c>
      <c r="O117" s="231">
        <f t="shared" si="131"/>
        <v>0</v>
      </c>
      <c r="P117" s="231">
        <f t="shared" si="131"/>
        <v>0</v>
      </c>
      <c r="Q117" s="231">
        <f t="shared" si="131"/>
        <v>0</v>
      </c>
      <c r="R117" s="231">
        <f t="shared" si="131"/>
        <v>0</v>
      </c>
      <c r="S117" s="231">
        <f t="shared" si="131"/>
        <v>0</v>
      </c>
      <c r="T117" s="231">
        <f t="shared" si="131"/>
        <v>0</v>
      </c>
      <c r="U117" s="231">
        <f t="shared" si="131"/>
        <v>0</v>
      </c>
      <c r="V117" s="231">
        <f t="shared" si="131"/>
        <v>0</v>
      </c>
      <c r="W117" s="231">
        <f t="shared" si="131"/>
        <v>0</v>
      </c>
      <c r="X117" s="231">
        <f t="shared" si="131"/>
        <v>0</v>
      </c>
      <c r="Y117" s="231">
        <f t="shared" si="131"/>
        <v>0</v>
      </c>
      <c r="Z117" s="231">
        <f t="shared" si="131"/>
        <v>0</v>
      </c>
      <c r="AA117" s="231">
        <f t="shared" si="131"/>
        <v>0</v>
      </c>
      <c r="AB117" s="231">
        <f t="shared" si="131"/>
        <v>0</v>
      </c>
      <c r="AC117" s="231">
        <f t="shared" si="131"/>
        <v>0</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0</v>
      </c>
      <c r="F119" s="222">
        <f>F117+F118</f>
        <v>0</v>
      </c>
      <c r="G119" s="222">
        <f>G117+G118</f>
        <v>0</v>
      </c>
      <c r="H119" s="222">
        <f t="shared" ref="H119:AC119" si="132">H117+H118</f>
        <v>0</v>
      </c>
      <c r="I119" s="222">
        <f t="shared" si="132"/>
        <v>0</v>
      </c>
      <c r="J119" s="222">
        <f t="shared" si="132"/>
        <v>0</v>
      </c>
      <c r="K119" s="222">
        <f t="shared" si="132"/>
        <v>0</v>
      </c>
      <c r="L119" s="222">
        <f t="shared" si="132"/>
        <v>0</v>
      </c>
      <c r="M119" s="222">
        <f t="shared" si="132"/>
        <v>0</v>
      </c>
      <c r="N119" s="222">
        <f t="shared" si="132"/>
        <v>0</v>
      </c>
      <c r="O119" s="222">
        <f t="shared" si="132"/>
        <v>0</v>
      </c>
      <c r="P119" s="222">
        <f t="shared" si="132"/>
        <v>0</v>
      </c>
      <c r="Q119" s="222">
        <f t="shared" si="132"/>
        <v>0</v>
      </c>
      <c r="R119" s="222">
        <f t="shared" si="132"/>
        <v>0</v>
      </c>
      <c r="S119" s="222">
        <f t="shared" si="132"/>
        <v>0</v>
      </c>
      <c r="T119" s="222">
        <f t="shared" si="132"/>
        <v>0</v>
      </c>
      <c r="U119" s="222">
        <f t="shared" si="132"/>
        <v>0</v>
      </c>
      <c r="V119" s="222">
        <f t="shared" si="132"/>
        <v>0</v>
      </c>
      <c r="W119" s="222">
        <f t="shared" si="132"/>
        <v>0</v>
      </c>
      <c r="X119" s="222">
        <f t="shared" si="132"/>
        <v>0</v>
      </c>
      <c r="Y119" s="222">
        <f t="shared" si="132"/>
        <v>0</v>
      </c>
      <c r="Z119" s="222">
        <f t="shared" si="132"/>
        <v>0</v>
      </c>
      <c r="AA119" s="222">
        <f t="shared" si="132"/>
        <v>0</v>
      </c>
      <c r="AB119" s="222">
        <f t="shared" si="132"/>
        <v>0</v>
      </c>
      <c r="AC119" s="222">
        <f t="shared" si="132"/>
        <v>0</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0</v>
      </c>
      <c r="F121" s="237">
        <f>F120*F119</f>
        <v>0</v>
      </c>
      <c r="G121" s="237">
        <f t="shared" ref="G121:AC121" si="133">G120*G119</f>
        <v>0</v>
      </c>
      <c r="H121" s="237">
        <f t="shared" si="133"/>
        <v>0</v>
      </c>
      <c r="I121" s="237">
        <f t="shared" si="133"/>
        <v>0</v>
      </c>
      <c r="J121" s="237">
        <f t="shared" si="133"/>
        <v>0</v>
      </c>
      <c r="K121" s="237">
        <f t="shared" si="133"/>
        <v>0</v>
      </c>
      <c r="L121" s="237">
        <f t="shared" si="133"/>
        <v>0</v>
      </c>
      <c r="M121" s="237">
        <f t="shared" si="133"/>
        <v>0</v>
      </c>
      <c r="N121" s="237">
        <f t="shared" si="133"/>
        <v>0</v>
      </c>
      <c r="O121" s="237">
        <f t="shared" si="133"/>
        <v>0</v>
      </c>
      <c r="P121" s="237">
        <f t="shared" si="133"/>
        <v>0</v>
      </c>
      <c r="Q121" s="237">
        <f t="shared" si="133"/>
        <v>0</v>
      </c>
      <c r="R121" s="237">
        <f t="shared" si="133"/>
        <v>0</v>
      </c>
      <c r="S121" s="237">
        <f t="shared" si="133"/>
        <v>0</v>
      </c>
      <c r="T121" s="237">
        <f t="shared" si="133"/>
        <v>0</v>
      </c>
      <c r="U121" s="237">
        <f t="shared" si="133"/>
        <v>0</v>
      </c>
      <c r="V121" s="237">
        <f t="shared" si="133"/>
        <v>0</v>
      </c>
      <c r="W121" s="237">
        <f t="shared" si="133"/>
        <v>0</v>
      </c>
      <c r="X121" s="237">
        <f t="shared" si="133"/>
        <v>0</v>
      </c>
      <c r="Y121" s="237">
        <f t="shared" si="133"/>
        <v>0</v>
      </c>
      <c r="Z121" s="237">
        <f t="shared" si="133"/>
        <v>0</v>
      </c>
      <c r="AA121" s="237">
        <f t="shared" si="133"/>
        <v>0</v>
      </c>
      <c r="AB121" s="237">
        <f t="shared" si="133"/>
        <v>0</v>
      </c>
      <c r="AC121" s="237">
        <f t="shared" si="133"/>
        <v>0</v>
      </c>
    </row>
    <row r="122" spans="2:29" ht="15" thickBot="1" x14ac:dyDescent="0.35">
      <c r="B122" s="238" t="s">
        <v>104</v>
      </c>
      <c r="C122" s="209" t="s">
        <v>86</v>
      </c>
      <c r="D122" s="205" t="s">
        <v>51</v>
      </c>
      <c r="E122" s="204">
        <f>E121*('Scenario Inputs'!$G$3/'Scenario Inputs'!J3)</f>
        <v>0</v>
      </c>
      <c r="F122" s="204">
        <f>F121*('Scenario Inputs'!$G$3/'Scenario Inputs'!K3)</f>
        <v>0</v>
      </c>
      <c r="G122" s="204">
        <f>G121*('Scenario Inputs'!$G$3/'Scenario Inputs'!L3)</f>
        <v>0</v>
      </c>
      <c r="H122" s="204">
        <f>H121*('Scenario Inputs'!$G$3/'Scenario Inputs'!M3)</f>
        <v>0</v>
      </c>
      <c r="I122" s="204">
        <f>I121*('Scenario Inputs'!$G$3/'Scenario Inputs'!N3)</f>
        <v>0</v>
      </c>
      <c r="J122" s="204">
        <f>J121*('Scenario Inputs'!$G$3/'Scenario Inputs'!O3)</f>
        <v>0</v>
      </c>
      <c r="K122" s="204">
        <f>K121*('Scenario Inputs'!$G$3/'Scenario Inputs'!P3)</f>
        <v>0</v>
      </c>
      <c r="L122" s="204">
        <f>L121*('Scenario Inputs'!$G$3/'Scenario Inputs'!Q3)</f>
        <v>0</v>
      </c>
      <c r="M122" s="204">
        <f>M121*('Scenario Inputs'!$G$3/'Scenario Inputs'!R3)</f>
        <v>0</v>
      </c>
      <c r="N122" s="204">
        <f>N121*('Scenario Inputs'!$G$3/'Scenario Inputs'!S3)</f>
        <v>0</v>
      </c>
      <c r="O122" s="204">
        <f>O121*('Scenario Inputs'!$G$3/'Scenario Inputs'!T3)</f>
        <v>0</v>
      </c>
      <c r="P122" s="204">
        <f>P121*('Scenario Inputs'!$G$3/'Scenario Inputs'!U3)</f>
        <v>0</v>
      </c>
      <c r="Q122" s="204">
        <f>Q121*('Scenario Inputs'!$G$3/'Scenario Inputs'!V3)</f>
        <v>0</v>
      </c>
      <c r="R122" s="204">
        <f>R121*('Scenario Inputs'!$G$3/'Scenario Inputs'!W3)</f>
        <v>0</v>
      </c>
      <c r="S122" s="204">
        <f>S121*('Scenario Inputs'!$G$3/'Scenario Inputs'!X3)</f>
        <v>0</v>
      </c>
      <c r="T122" s="204">
        <f>T121*('Scenario Inputs'!$G$3/'Scenario Inputs'!Y3)</f>
        <v>0</v>
      </c>
      <c r="U122" s="204">
        <f>U121*('Scenario Inputs'!$G$3/'Scenario Inputs'!Z3)</f>
        <v>0</v>
      </c>
      <c r="V122" s="204">
        <f>V121*('Scenario Inputs'!$G$3/'Scenario Inputs'!AA3)</f>
        <v>0</v>
      </c>
      <c r="W122" s="204">
        <f>W121*('Scenario Inputs'!$G$3/'Scenario Inputs'!AB3)</f>
        <v>0</v>
      </c>
      <c r="X122" s="204">
        <f>X121*('Scenario Inputs'!$G$3/'Scenario Inputs'!AC3)</f>
        <v>0</v>
      </c>
      <c r="Y122" s="204">
        <f>Y121*('Scenario Inputs'!$G$3/'Scenario Inputs'!AD3)</f>
        <v>0</v>
      </c>
      <c r="Z122" s="204">
        <f>Z121*('Scenario Inputs'!$G$3/'Scenario Inputs'!AE3)</f>
        <v>0</v>
      </c>
      <c r="AA122" s="204">
        <f>AA121*('Scenario Inputs'!$G$3/'Scenario Inputs'!AF3)</f>
        <v>0</v>
      </c>
      <c r="AB122" s="204">
        <f>AB121*('Scenario Inputs'!$G$3/'Scenario Inputs'!AG3)</f>
        <v>0</v>
      </c>
      <c r="AC122" s="204">
        <f>AC121*('Scenario Inputs'!$G$3/'Scenario Inputs'!AH3)</f>
        <v>0</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E122*E126</f>
        <v>0</v>
      </c>
      <c r="F127" s="52">
        <f t="shared" ref="F127:AC127" si="134">F122*F126</f>
        <v>0</v>
      </c>
      <c r="G127" s="52">
        <f t="shared" si="134"/>
        <v>0</v>
      </c>
      <c r="H127" s="52">
        <f t="shared" si="134"/>
        <v>0</v>
      </c>
      <c r="I127" s="52">
        <f t="shared" si="134"/>
        <v>0</v>
      </c>
      <c r="J127" s="52">
        <f t="shared" si="134"/>
        <v>0</v>
      </c>
      <c r="K127" s="52">
        <f t="shared" si="134"/>
        <v>0</v>
      </c>
      <c r="L127" s="52">
        <f t="shared" si="134"/>
        <v>0</v>
      </c>
      <c r="M127" s="52">
        <f t="shared" si="134"/>
        <v>0</v>
      </c>
      <c r="N127" s="52">
        <f t="shared" si="134"/>
        <v>0</v>
      </c>
      <c r="O127" s="52">
        <f t="shared" si="134"/>
        <v>0</v>
      </c>
      <c r="P127" s="52">
        <f t="shared" si="134"/>
        <v>0</v>
      </c>
      <c r="Q127" s="52">
        <f t="shared" si="134"/>
        <v>0</v>
      </c>
      <c r="R127" s="52">
        <f t="shared" si="134"/>
        <v>0</v>
      </c>
      <c r="S127" s="52">
        <f t="shared" si="134"/>
        <v>0</v>
      </c>
      <c r="T127" s="52">
        <f t="shared" si="134"/>
        <v>0</v>
      </c>
      <c r="U127" s="52">
        <f t="shared" si="134"/>
        <v>0</v>
      </c>
      <c r="V127" s="52">
        <f t="shared" si="134"/>
        <v>0</v>
      </c>
      <c r="W127" s="52">
        <f t="shared" si="134"/>
        <v>0</v>
      </c>
      <c r="X127" s="52">
        <f t="shared" si="134"/>
        <v>0</v>
      </c>
      <c r="Y127" s="52">
        <f t="shared" si="134"/>
        <v>0</v>
      </c>
      <c r="Z127" s="52">
        <f t="shared" si="134"/>
        <v>0</v>
      </c>
      <c r="AA127" s="52">
        <f t="shared" si="134"/>
        <v>0</v>
      </c>
      <c r="AB127" s="52">
        <f t="shared" si="134"/>
        <v>0</v>
      </c>
      <c r="AC127" s="52">
        <f t="shared" si="134"/>
        <v>0</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AC129" si="135">(E127*1000000)/(E128*1000)</f>
        <v>0</v>
      </c>
      <c r="F129" s="155">
        <f t="shared" si="135"/>
        <v>0</v>
      </c>
      <c r="G129" s="155">
        <f t="shared" si="135"/>
        <v>0</v>
      </c>
      <c r="H129" s="155">
        <f t="shared" si="135"/>
        <v>0</v>
      </c>
      <c r="I129" s="155">
        <f t="shared" si="135"/>
        <v>0</v>
      </c>
      <c r="J129" s="155">
        <f t="shared" si="135"/>
        <v>0</v>
      </c>
      <c r="K129" s="155">
        <f t="shared" si="135"/>
        <v>0</v>
      </c>
      <c r="L129" s="155">
        <f t="shared" si="135"/>
        <v>0</v>
      </c>
      <c r="M129" s="155">
        <f t="shared" si="135"/>
        <v>0</v>
      </c>
      <c r="N129" s="155">
        <f t="shared" si="135"/>
        <v>0</v>
      </c>
      <c r="O129" s="155">
        <f t="shared" si="135"/>
        <v>0</v>
      </c>
      <c r="P129" s="155">
        <f t="shared" si="135"/>
        <v>0</v>
      </c>
      <c r="Q129" s="155">
        <f t="shared" si="135"/>
        <v>0</v>
      </c>
      <c r="R129" s="155">
        <f t="shared" si="135"/>
        <v>0</v>
      </c>
      <c r="S129" s="155">
        <f t="shared" si="135"/>
        <v>0</v>
      </c>
      <c r="T129" s="155">
        <f t="shared" si="135"/>
        <v>0</v>
      </c>
      <c r="U129" s="155">
        <f t="shared" si="135"/>
        <v>0</v>
      </c>
      <c r="V129" s="155">
        <f t="shared" si="135"/>
        <v>0</v>
      </c>
      <c r="W129" s="155">
        <f t="shared" si="135"/>
        <v>0</v>
      </c>
      <c r="X129" s="155">
        <f t="shared" si="135"/>
        <v>0</v>
      </c>
      <c r="Y129" s="155">
        <f t="shared" si="135"/>
        <v>0</v>
      </c>
      <c r="Z129" s="155">
        <f t="shared" si="135"/>
        <v>0</v>
      </c>
      <c r="AA129" s="155">
        <f t="shared" si="135"/>
        <v>0</v>
      </c>
      <c r="AB129" s="155">
        <f t="shared" si="135"/>
        <v>0</v>
      </c>
      <c r="AC129" s="155">
        <f t="shared" si="135"/>
        <v>0</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Inputs'!J144*('Scenario Inputs'!J3/'Scenario Inputs'!$G$3)</f>
        <v>0</v>
      </c>
      <c r="F133" s="72">
        <f>'Scenario Inputs'!K144*('Scenario Inputs'!K3/'Scenario Inputs'!$G$3)</f>
        <v>0</v>
      </c>
      <c r="G133" s="72">
        <f>'Scenario Inputs'!L144*('Scenario Inputs'!L3/'Scenario Inputs'!$G$3)</f>
        <v>0</v>
      </c>
      <c r="H133" s="72">
        <f>'Scenario Inputs'!M144*('Scenario Inputs'!M3/'Scenario Inputs'!$G$3)</f>
        <v>0</v>
      </c>
      <c r="I133" s="72">
        <f>'Scenario Inputs'!N144*('Scenario Inputs'!N3/'Scenario Inputs'!$G$3)</f>
        <v>0</v>
      </c>
      <c r="J133" s="72">
        <f>'Scenario Inputs'!O144*('Scenario Inputs'!O3/'Scenario Inputs'!$G$3)</f>
        <v>0</v>
      </c>
      <c r="K133" s="72">
        <f>'Scenario Inputs'!P144*('Scenario Inputs'!P3/'Scenario Inputs'!$G$3)</f>
        <v>0</v>
      </c>
      <c r="L133" s="72">
        <f>'Scenario Inputs'!Q144*('Scenario Inputs'!Q3/'Scenario Inputs'!$G$3)</f>
        <v>0</v>
      </c>
      <c r="M133" s="72">
        <f>'Scenario Inputs'!R144*('Scenario Inputs'!R3/'Scenario Inputs'!$G$3)</f>
        <v>0</v>
      </c>
      <c r="N133" s="72">
        <f>'Scenario Inputs'!S144*('Scenario Inputs'!S3/'Scenario Inputs'!$G$3)</f>
        <v>0</v>
      </c>
      <c r="O133" s="72">
        <f>'Scenario Inputs'!T144*('Scenario Inputs'!T3/'Scenario Inputs'!$G$3)</f>
        <v>0</v>
      </c>
      <c r="P133" s="72">
        <f>'Scenario Inputs'!U144*('Scenario Inputs'!U3/'Scenario Inputs'!$G$3)</f>
        <v>0</v>
      </c>
      <c r="Q133" s="72">
        <f>'Scenario Inputs'!V144*('Scenario Inputs'!V3/'Scenario Inputs'!$G$3)</f>
        <v>0</v>
      </c>
      <c r="R133" s="72">
        <f>'Scenario Inputs'!W144*('Scenario Inputs'!W3/'Scenario Inputs'!$G$3)</f>
        <v>0</v>
      </c>
      <c r="S133" s="72">
        <f>'Scenario Inputs'!X144*('Scenario Inputs'!X3/'Scenario Inputs'!$G$3)</f>
        <v>0</v>
      </c>
      <c r="T133" s="72">
        <f>'Scenario Inputs'!Y144*('Scenario Inputs'!Y3/'Scenario Inputs'!$G$3)</f>
        <v>0</v>
      </c>
      <c r="U133" s="72">
        <f>'Scenario Inputs'!Z144*('Scenario Inputs'!Z3/'Scenario Inputs'!$G$3)</f>
        <v>0</v>
      </c>
      <c r="V133" s="72">
        <f>'Scenario Inputs'!AA144*('Scenario Inputs'!AA3/'Scenario Inputs'!$G$3)</f>
        <v>0</v>
      </c>
      <c r="W133" s="72">
        <f>'Scenario Inputs'!AB144*('Scenario Inputs'!AB3/'Scenario Inputs'!$G$3)</f>
        <v>0</v>
      </c>
      <c r="X133" s="72">
        <f>'Scenario Inputs'!AC144*('Scenario Inputs'!AC3/'Scenario Inputs'!$G$3)</f>
        <v>0</v>
      </c>
      <c r="Y133" s="72">
        <f>'Scenario Inputs'!AD144*('Scenario Inputs'!AD3/'Scenario Inputs'!$G$3)</f>
        <v>0</v>
      </c>
      <c r="Z133" s="72">
        <f>'Scenario Inputs'!AE144*('Scenario Inputs'!AE3/'Scenario Inputs'!$G$3)</f>
        <v>0</v>
      </c>
      <c r="AA133" s="72">
        <f>'Scenario Inputs'!AF144*('Scenario Inputs'!AF3/'Scenario Inputs'!$G$3)</f>
        <v>0</v>
      </c>
      <c r="AB133" s="72">
        <f>'Scenario Inputs'!AG144*('Scenario Inputs'!AG3/'Scenario Inputs'!$G$3)</f>
        <v>0</v>
      </c>
      <c r="AC133" s="74">
        <f>'Scenario Inputs'!AH144*('Scenario Inputs'!AH3/'Scenario Inputs'!$G$3)</f>
        <v>0</v>
      </c>
    </row>
    <row r="134" spans="2:29" x14ac:dyDescent="0.3">
      <c r="B134" s="3" t="s">
        <v>88</v>
      </c>
      <c r="C134" s="3" t="s">
        <v>86</v>
      </c>
      <c r="D134" s="3" t="s">
        <v>87</v>
      </c>
      <c r="E134" s="78">
        <f>'Scenario Inputs'!J148*('Scenario Inputs'!J3/'Scenario Inputs'!$G$3)</f>
        <v>0</v>
      </c>
      <c r="F134" s="164">
        <f>'Scenario Inputs'!K148*('Scenario Inputs'!K3/'Scenario Inputs'!$G$3)</f>
        <v>0</v>
      </c>
      <c r="G134" s="164">
        <f>'Scenario Inputs'!L148*('Scenario Inputs'!L3/'Scenario Inputs'!$G$3)</f>
        <v>0</v>
      </c>
      <c r="H134" s="164">
        <f>'Scenario Inputs'!M148*('Scenario Inputs'!M3/'Scenario Inputs'!$G$3)</f>
        <v>0</v>
      </c>
      <c r="I134" s="164">
        <f>'Scenario Inputs'!N148*('Scenario Inputs'!N3/'Scenario Inputs'!$G$3)</f>
        <v>0</v>
      </c>
      <c r="J134" s="164">
        <f>'Scenario Inputs'!O148*('Scenario Inputs'!O3/'Scenario Inputs'!$G$3)</f>
        <v>0</v>
      </c>
      <c r="K134" s="164">
        <f>'Scenario Inputs'!P148*('Scenario Inputs'!P3/'Scenario Inputs'!$G$3)</f>
        <v>0</v>
      </c>
      <c r="L134" s="164">
        <f>'Scenario Inputs'!Q148*('Scenario Inputs'!Q3/'Scenario Inputs'!$G$3)</f>
        <v>0</v>
      </c>
      <c r="M134" s="164">
        <f>'Scenario Inputs'!R148*('Scenario Inputs'!R3/'Scenario Inputs'!$G$3)</f>
        <v>0</v>
      </c>
      <c r="N134" s="164">
        <f>'Scenario Inputs'!S148*('Scenario Inputs'!S3/'Scenario Inputs'!$G$3)</f>
        <v>0</v>
      </c>
      <c r="O134" s="164">
        <f>'Scenario Inputs'!T148*('Scenario Inputs'!T3/'Scenario Inputs'!$G$3)</f>
        <v>0</v>
      </c>
      <c r="P134" s="164">
        <f>'Scenario Inputs'!U148*('Scenario Inputs'!U3/'Scenario Inputs'!$G$3)</f>
        <v>0</v>
      </c>
      <c r="Q134" s="164">
        <f>'Scenario Inputs'!V148*('Scenario Inputs'!V3/'Scenario Inputs'!$G$3)</f>
        <v>0</v>
      </c>
      <c r="R134" s="164">
        <f>'Scenario Inputs'!W148*('Scenario Inputs'!W3/'Scenario Inputs'!$G$3)</f>
        <v>0</v>
      </c>
      <c r="S134" s="164">
        <f>'Scenario Inputs'!X148*('Scenario Inputs'!X3/'Scenario Inputs'!$G$3)</f>
        <v>0</v>
      </c>
      <c r="T134" s="164">
        <f>'Scenario Inputs'!Y148*('Scenario Inputs'!Y3/'Scenario Inputs'!$G$3)</f>
        <v>0</v>
      </c>
      <c r="U134" s="164">
        <f>'Scenario Inputs'!Z148*('Scenario Inputs'!Z3/'Scenario Inputs'!$G$3)</f>
        <v>0</v>
      </c>
      <c r="V134" s="164">
        <f>'Scenario Inputs'!AA148*('Scenario Inputs'!AA3/'Scenario Inputs'!$G$3)</f>
        <v>0</v>
      </c>
      <c r="W134" s="164">
        <f>'Scenario Inputs'!AB148*('Scenario Inputs'!AB3/'Scenario Inputs'!$G$3)</f>
        <v>0</v>
      </c>
      <c r="X134" s="164">
        <f>'Scenario Inputs'!AC148*('Scenario Inputs'!AC3/'Scenario Inputs'!$G$3)</f>
        <v>0</v>
      </c>
      <c r="Y134" s="164">
        <f>'Scenario Inputs'!AD148*('Scenario Inputs'!AD3/'Scenario Inputs'!$G$3)</f>
        <v>0</v>
      </c>
      <c r="Z134" s="164">
        <f>'Scenario Inputs'!AE148*('Scenario Inputs'!AE3/'Scenario Inputs'!$G$3)</f>
        <v>0</v>
      </c>
      <c r="AA134" s="164">
        <f>'Scenario Inputs'!AF148*('Scenario Inputs'!AF3/'Scenario Inputs'!$G$3)</f>
        <v>0</v>
      </c>
      <c r="AB134" s="164">
        <f>'Scenario Inputs'!AG148*('Scenario Inputs'!AG3/'Scenario Inputs'!$G$3)</f>
        <v>0</v>
      </c>
      <c r="AC134" s="165">
        <f>'Scenario Inputs'!AH148*('Scenario Inputs'!AH3/'Scenario Inputs'!$G$3)</f>
        <v>0</v>
      </c>
    </row>
    <row r="135" spans="2:29" x14ac:dyDescent="0.3">
      <c r="B135" s="17" t="s">
        <v>89</v>
      </c>
      <c r="C135" s="17" t="s">
        <v>86</v>
      </c>
      <c r="D135" s="17" t="s">
        <v>87</v>
      </c>
      <c r="E135" s="73">
        <f t="shared" ref="E135:AC135" si="136">E134+E133</f>
        <v>0</v>
      </c>
      <c r="F135" s="73">
        <f t="shared" si="136"/>
        <v>0</v>
      </c>
      <c r="G135" s="73">
        <f t="shared" si="136"/>
        <v>0</v>
      </c>
      <c r="H135" s="73">
        <f t="shared" si="136"/>
        <v>0</v>
      </c>
      <c r="I135" s="73">
        <f t="shared" si="136"/>
        <v>0</v>
      </c>
      <c r="J135" s="73">
        <f t="shared" si="136"/>
        <v>0</v>
      </c>
      <c r="K135" s="73">
        <f t="shared" si="136"/>
        <v>0</v>
      </c>
      <c r="L135" s="73">
        <f t="shared" si="136"/>
        <v>0</v>
      </c>
      <c r="M135" s="73">
        <f t="shared" si="136"/>
        <v>0</v>
      </c>
      <c r="N135" s="73">
        <f t="shared" si="136"/>
        <v>0</v>
      </c>
      <c r="O135" s="73">
        <f t="shared" si="136"/>
        <v>0</v>
      </c>
      <c r="P135" s="73">
        <f t="shared" si="136"/>
        <v>0</v>
      </c>
      <c r="Q135" s="73">
        <f t="shared" si="136"/>
        <v>0</v>
      </c>
      <c r="R135" s="73">
        <f t="shared" si="136"/>
        <v>0</v>
      </c>
      <c r="S135" s="73">
        <f t="shared" si="136"/>
        <v>0</v>
      </c>
      <c r="T135" s="73">
        <f t="shared" si="136"/>
        <v>0</v>
      </c>
      <c r="U135" s="73">
        <f t="shared" si="136"/>
        <v>0</v>
      </c>
      <c r="V135" s="73">
        <f t="shared" si="136"/>
        <v>0</v>
      </c>
      <c r="W135" s="73">
        <f t="shared" si="136"/>
        <v>0</v>
      </c>
      <c r="X135" s="73">
        <f t="shared" si="136"/>
        <v>0</v>
      </c>
      <c r="Y135" s="73">
        <f t="shared" si="136"/>
        <v>0</v>
      </c>
      <c r="Z135" s="73">
        <f t="shared" si="136"/>
        <v>0</v>
      </c>
      <c r="AA135" s="73">
        <f t="shared" si="136"/>
        <v>0</v>
      </c>
      <c r="AB135" s="73">
        <f t="shared" si="136"/>
        <v>0</v>
      </c>
      <c r="AC135" s="79">
        <f t="shared" si="136"/>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0</v>
      </c>
      <c r="F137" s="81">
        <f t="shared" ref="F137:AC137" si="137">F133</f>
        <v>0</v>
      </c>
      <c r="G137" s="81">
        <f t="shared" si="137"/>
        <v>0</v>
      </c>
      <c r="H137" s="81">
        <f t="shared" si="137"/>
        <v>0</v>
      </c>
      <c r="I137" s="81">
        <f t="shared" si="137"/>
        <v>0</v>
      </c>
      <c r="J137" s="81">
        <f t="shared" si="137"/>
        <v>0</v>
      </c>
      <c r="K137" s="81">
        <f t="shared" si="137"/>
        <v>0</v>
      </c>
      <c r="L137" s="81">
        <f t="shared" si="137"/>
        <v>0</v>
      </c>
      <c r="M137" s="81">
        <f t="shared" si="137"/>
        <v>0</v>
      </c>
      <c r="N137" s="81">
        <f t="shared" si="137"/>
        <v>0</v>
      </c>
      <c r="O137" s="81">
        <f t="shared" si="137"/>
        <v>0</v>
      </c>
      <c r="P137" s="81">
        <f t="shared" si="137"/>
        <v>0</v>
      </c>
      <c r="Q137" s="81">
        <f t="shared" si="137"/>
        <v>0</v>
      </c>
      <c r="R137" s="81">
        <f t="shared" si="137"/>
        <v>0</v>
      </c>
      <c r="S137" s="81">
        <f t="shared" si="137"/>
        <v>0</v>
      </c>
      <c r="T137" s="81">
        <f t="shared" si="137"/>
        <v>0</v>
      </c>
      <c r="U137" s="81">
        <f t="shared" si="137"/>
        <v>0</v>
      </c>
      <c r="V137" s="81">
        <f t="shared" si="137"/>
        <v>0</v>
      </c>
      <c r="W137" s="81">
        <f t="shared" si="137"/>
        <v>0</v>
      </c>
      <c r="X137" s="81">
        <f t="shared" si="137"/>
        <v>0</v>
      </c>
      <c r="Y137" s="81">
        <f t="shared" si="137"/>
        <v>0</v>
      </c>
      <c r="Z137" s="81">
        <f t="shared" si="137"/>
        <v>0</v>
      </c>
      <c r="AA137" s="81">
        <f t="shared" si="137"/>
        <v>0</v>
      </c>
      <c r="AB137" s="81">
        <f t="shared" si="137"/>
        <v>0</v>
      </c>
      <c r="AC137" s="81">
        <f t="shared" si="137"/>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0</v>
      </c>
      <c r="G141" s="74">
        <f t="shared" ref="G141:AC141" si="138">F150</f>
        <v>0</v>
      </c>
      <c r="H141" s="74">
        <f t="shared" si="138"/>
        <v>0</v>
      </c>
      <c r="I141" s="74">
        <f t="shared" si="138"/>
        <v>0</v>
      </c>
      <c r="J141" s="74">
        <f t="shared" si="138"/>
        <v>0</v>
      </c>
      <c r="K141" s="67">
        <f t="shared" si="138"/>
        <v>0</v>
      </c>
      <c r="L141" s="67">
        <f t="shared" si="138"/>
        <v>0</v>
      </c>
      <c r="M141" s="67">
        <f t="shared" si="138"/>
        <v>0</v>
      </c>
      <c r="N141" s="67">
        <f t="shared" si="138"/>
        <v>0</v>
      </c>
      <c r="O141" s="67">
        <f t="shared" si="138"/>
        <v>0</v>
      </c>
      <c r="P141" s="67">
        <f t="shared" si="138"/>
        <v>0</v>
      </c>
      <c r="Q141" s="67">
        <f t="shared" si="138"/>
        <v>0</v>
      </c>
      <c r="R141" s="67">
        <f t="shared" si="138"/>
        <v>0</v>
      </c>
      <c r="S141" s="67">
        <f t="shared" si="138"/>
        <v>0</v>
      </c>
      <c r="T141" s="67">
        <f t="shared" si="138"/>
        <v>0</v>
      </c>
      <c r="U141" s="67">
        <f t="shared" si="138"/>
        <v>0</v>
      </c>
      <c r="V141" s="67">
        <f t="shared" si="138"/>
        <v>0</v>
      </c>
      <c r="W141" s="67">
        <f t="shared" si="138"/>
        <v>0</v>
      </c>
      <c r="X141" s="67">
        <f t="shared" si="138"/>
        <v>0</v>
      </c>
      <c r="Y141" s="67">
        <f t="shared" si="138"/>
        <v>0</v>
      </c>
      <c r="Z141" s="67">
        <f t="shared" si="138"/>
        <v>0</v>
      </c>
      <c r="AA141" s="67">
        <f t="shared" si="138"/>
        <v>0</v>
      </c>
      <c r="AB141" s="67">
        <f t="shared" si="138"/>
        <v>0</v>
      </c>
      <c r="AC141" s="67">
        <f t="shared" si="138"/>
        <v>0</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v>
      </c>
      <c r="G143" s="43">
        <f t="shared" ref="G143:AC143" si="139">G142*G141</f>
        <v>0</v>
      </c>
      <c r="H143" s="25">
        <f t="shared" si="139"/>
        <v>0</v>
      </c>
      <c r="I143" s="25">
        <f t="shared" si="139"/>
        <v>0</v>
      </c>
      <c r="J143" s="25">
        <f t="shared" si="139"/>
        <v>0</v>
      </c>
      <c r="K143" s="25">
        <f t="shared" si="139"/>
        <v>0</v>
      </c>
      <c r="L143" s="25">
        <f t="shared" si="139"/>
        <v>0</v>
      </c>
      <c r="M143" s="25">
        <f t="shared" si="139"/>
        <v>0</v>
      </c>
      <c r="N143" s="25">
        <f t="shared" si="139"/>
        <v>0</v>
      </c>
      <c r="O143" s="25">
        <f t="shared" si="139"/>
        <v>0</v>
      </c>
      <c r="P143" s="25">
        <f t="shared" si="139"/>
        <v>0</v>
      </c>
      <c r="Q143" s="25">
        <f t="shared" si="139"/>
        <v>0</v>
      </c>
      <c r="R143" s="25">
        <f t="shared" si="139"/>
        <v>0</v>
      </c>
      <c r="S143" s="25">
        <f t="shared" si="139"/>
        <v>0</v>
      </c>
      <c r="T143" s="25">
        <f t="shared" si="139"/>
        <v>0</v>
      </c>
      <c r="U143" s="25">
        <f t="shared" si="139"/>
        <v>0</v>
      </c>
      <c r="V143" s="25">
        <f t="shared" si="139"/>
        <v>0</v>
      </c>
      <c r="W143" s="25">
        <f t="shared" si="139"/>
        <v>0</v>
      </c>
      <c r="X143" s="25">
        <f t="shared" si="139"/>
        <v>0</v>
      </c>
      <c r="Y143" s="25">
        <f t="shared" si="139"/>
        <v>0</v>
      </c>
      <c r="Z143" s="25">
        <f t="shared" si="139"/>
        <v>0</v>
      </c>
      <c r="AA143" s="25">
        <f t="shared" si="139"/>
        <v>0</v>
      </c>
      <c r="AB143" s="25">
        <f t="shared" si="139"/>
        <v>0</v>
      </c>
      <c r="AC143" s="25">
        <f t="shared" si="139"/>
        <v>0</v>
      </c>
    </row>
    <row r="144" spans="2:29" x14ac:dyDescent="0.3">
      <c r="B144" s="19" t="s">
        <v>96</v>
      </c>
      <c r="C144" s="3" t="s">
        <v>86</v>
      </c>
      <c r="D144" s="3" t="s">
        <v>87</v>
      </c>
      <c r="E144" s="43">
        <f t="shared" ref="E144" si="140">E137</f>
        <v>0</v>
      </c>
      <c r="F144" s="43">
        <f t="shared" ref="F144:AC144" si="141">F137</f>
        <v>0</v>
      </c>
      <c r="G144" s="43">
        <f t="shared" si="141"/>
        <v>0</v>
      </c>
      <c r="H144" s="43">
        <f t="shared" si="141"/>
        <v>0</v>
      </c>
      <c r="I144" s="43">
        <f t="shared" si="141"/>
        <v>0</v>
      </c>
      <c r="J144" s="25">
        <f t="shared" si="141"/>
        <v>0</v>
      </c>
      <c r="K144" s="25">
        <f t="shared" si="141"/>
        <v>0</v>
      </c>
      <c r="L144" s="25">
        <f t="shared" si="141"/>
        <v>0</v>
      </c>
      <c r="M144" s="25">
        <f t="shared" si="141"/>
        <v>0</v>
      </c>
      <c r="N144" s="25">
        <f t="shared" si="141"/>
        <v>0</v>
      </c>
      <c r="O144" s="25">
        <f t="shared" si="141"/>
        <v>0</v>
      </c>
      <c r="P144" s="25">
        <f t="shared" si="141"/>
        <v>0</v>
      </c>
      <c r="Q144" s="25">
        <f t="shared" si="141"/>
        <v>0</v>
      </c>
      <c r="R144" s="25">
        <f t="shared" si="141"/>
        <v>0</v>
      </c>
      <c r="S144" s="25">
        <f t="shared" si="141"/>
        <v>0</v>
      </c>
      <c r="T144" s="25">
        <f t="shared" si="141"/>
        <v>0</v>
      </c>
      <c r="U144" s="25">
        <f t="shared" si="141"/>
        <v>0</v>
      </c>
      <c r="V144" s="25">
        <f t="shared" si="141"/>
        <v>0</v>
      </c>
      <c r="W144" s="25">
        <f t="shared" si="141"/>
        <v>0</v>
      </c>
      <c r="X144" s="25">
        <f t="shared" si="141"/>
        <v>0</v>
      </c>
      <c r="Y144" s="25">
        <f t="shared" si="141"/>
        <v>0</v>
      </c>
      <c r="Z144" s="25">
        <f t="shared" si="141"/>
        <v>0</v>
      </c>
      <c r="AA144" s="25">
        <f t="shared" si="141"/>
        <v>0</v>
      </c>
      <c r="AB144" s="25">
        <f t="shared" si="141"/>
        <v>0</v>
      </c>
      <c r="AC144" s="25">
        <f t="shared" si="141"/>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Inputs'!J153</f>
        <v>6.5879999999999994E-2</v>
      </c>
      <c r="F146" s="26">
        <f>'Scenario Inputs'!K153</f>
        <v>6.5879999999999994E-2</v>
      </c>
      <c r="G146" s="26">
        <f>'Scenario Inputs'!L153</f>
        <v>6.5879999999999994E-2</v>
      </c>
      <c r="H146" s="26">
        <f>'Scenario Inputs'!M153</f>
        <v>6.5879999999999994E-2</v>
      </c>
      <c r="I146" s="26">
        <f>'Scenario Inputs'!N153</f>
        <v>6.5879999999999994E-2</v>
      </c>
      <c r="J146" s="26">
        <f>'Scenario Inputs'!O153</f>
        <v>6.5879999999999994E-2</v>
      </c>
      <c r="K146" s="26">
        <f>'Scenario Inputs'!P153</f>
        <v>6.5879999999999994E-2</v>
      </c>
      <c r="L146" s="26">
        <f>'Scenario Inputs'!Q153</f>
        <v>6.5879999999999994E-2</v>
      </c>
      <c r="M146" s="26">
        <f>'Scenario Inputs'!R153</f>
        <v>6.5879999999999994E-2</v>
      </c>
      <c r="N146" s="26">
        <f>'Scenario Inputs'!S153</f>
        <v>6.5879999999999994E-2</v>
      </c>
      <c r="O146" s="26">
        <f>'Scenario Inputs'!T153</f>
        <v>6.5879999999999994E-2</v>
      </c>
      <c r="P146" s="26">
        <f>'Scenario Inputs'!U153</f>
        <v>6.5879999999999994E-2</v>
      </c>
      <c r="Q146" s="26">
        <f>'Scenario Inputs'!V153</f>
        <v>6.5879999999999994E-2</v>
      </c>
      <c r="R146" s="26">
        <f>'Scenario Inputs'!W153</f>
        <v>6.5879999999999994E-2</v>
      </c>
      <c r="S146" s="26">
        <f>'Scenario Inputs'!X153</f>
        <v>6.5879999999999994E-2</v>
      </c>
      <c r="T146" s="26">
        <f>'Scenario Inputs'!Y153</f>
        <v>6.5879999999999994E-2</v>
      </c>
      <c r="U146" s="26">
        <f>'Scenario Inputs'!Z153</f>
        <v>6.5879999999999994E-2</v>
      </c>
      <c r="V146" s="26">
        <f>'Scenario Inputs'!AA153</f>
        <v>6.5879999999999994E-2</v>
      </c>
      <c r="W146" s="26">
        <f>'Scenario Inputs'!AB153</f>
        <v>6.5879999999999994E-2</v>
      </c>
      <c r="X146" s="26">
        <f>'Scenario Inputs'!AC153</f>
        <v>6.5879999999999994E-2</v>
      </c>
      <c r="Y146" s="26">
        <f>'Scenario Inputs'!AD153</f>
        <v>6.5879999999999994E-2</v>
      </c>
      <c r="Z146" s="26">
        <f>'Scenario Inputs'!AE153</f>
        <v>6.5879999999999994E-2</v>
      </c>
      <c r="AA146" s="26">
        <f>'Scenario Inputs'!AF153</f>
        <v>6.5879999999999994E-2</v>
      </c>
      <c r="AB146" s="26">
        <f>'Scenario Inputs'!AG153</f>
        <v>6.5879999999999994E-2</v>
      </c>
      <c r="AC146" s="26">
        <f>'Scenario Inputs'!AH153</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142">(E141+E143)*E146</f>
        <v>0</v>
      </c>
      <c r="F148" s="43">
        <f t="shared" ref="F148:AC148" si="143">(F141+F143)*F146</f>
        <v>0</v>
      </c>
      <c r="G148" s="43">
        <f t="shared" si="143"/>
        <v>0</v>
      </c>
      <c r="H148" s="43">
        <f t="shared" si="143"/>
        <v>0</v>
      </c>
      <c r="I148" s="43">
        <f t="shared" si="143"/>
        <v>0</v>
      </c>
      <c r="J148" s="25">
        <f t="shared" si="143"/>
        <v>0</v>
      </c>
      <c r="K148" s="25">
        <f t="shared" si="143"/>
        <v>0</v>
      </c>
      <c r="L148" s="25">
        <f t="shared" si="143"/>
        <v>0</v>
      </c>
      <c r="M148" s="25">
        <f t="shared" si="143"/>
        <v>0</v>
      </c>
      <c r="N148" s="25">
        <f t="shared" si="143"/>
        <v>0</v>
      </c>
      <c r="O148" s="25">
        <f t="shared" si="143"/>
        <v>0</v>
      </c>
      <c r="P148" s="25">
        <f t="shared" si="143"/>
        <v>0</v>
      </c>
      <c r="Q148" s="25">
        <f t="shared" si="143"/>
        <v>0</v>
      </c>
      <c r="R148" s="25">
        <f t="shared" si="143"/>
        <v>0</v>
      </c>
      <c r="S148" s="25">
        <f t="shared" si="143"/>
        <v>0</v>
      </c>
      <c r="T148" s="25">
        <f t="shared" si="143"/>
        <v>0</v>
      </c>
      <c r="U148" s="25">
        <f t="shared" si="143"/>
        <v>0</v>
      </c>
      <c r="V148" s="25">
        <f t="shared" si="143"/>
        <v>0</v>
      </c>
      <c r="W148" s="25">
        <f t="shared" si="143"/>
        <v>0</v>
      </c>
      <c r="X148" s="25">
        <f t="shared" si="143"/>
        <v>0</v>
      </c>
      <c r="Y148" s="25">
        <f t="shared" si="143"/>
        <v>0</v>
      </c>
      <c r="Z148" s="25">
        <f t="shared" si="143"/>
        <v>0</v>
      </c>
      <c r="AA148" s="25">
        <f t="shared" si="143"/>
        <v>0</v>
      </c>
      <c r="AB148" s="25">
        <f t="shared" si="143"/>
        <v>0</v>
      </c>
      <c r="AC148" s="25">
        <f t="shared" si="143"/>
        <v>0</v>
      </c>
    </row>
    <row r="149" spans="2:29" x14ac:dyDescent="0.3">
      <c r="B149" s="18" t="s">
        <v>234</v>
      </c>
      <c r="C149" s="3" t="s">
        <v>86</v>
      </c>
      <c r="D149" s="3" t="s">
        <v>87</v>
      </c>
      <c r="E149" s="43">
        <f t="shared" ref="E149" si="144">E144*E145*E146</f>
        <v>0</v>
      </c>
      <c r="F149" s="43">
        <f t="shared" ref="F149:AC149" si="145">F144*F145*F146</f>
        <v>0</v>
      </c>
      <c r="G149" s="43">
        <f t="shared" si="145"/>
        <v>0</v>
      </c>
      <c r="H149" s="43">
        <f t="shared" si="145"/>
        <v>0</v>
      </c>
      <c r="I149" s="43">
        <f t="shared" si="145"/>
        <v>0</v>
      </c>
      <c r="J149" s="25">
        <f t="shared" si="145"/>
        <v>0</v>
      </c>
      <c r="K149" s="25">
        <f t="shared" si="145"/>
        <v>0</v>
      </c>
      <c r="L149" s="25">
        <f t="shared" si="145"/>
        <v>0</v>
      </c>
      <c r="M149" s="25">
        <f t="shared" si="145"/>
        <v>0</v>
      </c>
      <c r="N149" s="25">
        <f t="shared" si="145"/>
        <v>0</v>
      </c>
      <c r="O149" s="25">
        <f t="shared" si="145"/>
        <v>0</v>
      </c>
      <c r="P149" s="25">
        <f t="shared" si="145"/>
        <v>0</v>
      </c>
      <c r="Q149" s="25">
        <f t="shared" si="145"/>
        <v>0</v>
      </c>
      <c r="R149" s="25">
        <f t="shared" si="145"/>
        <v>0</v>
      </c>
      <c r="S149" s="25">
        <f t="shared" si="145"/>
        <v>0</v>
      </c>
      <c r="T149" s="25">
        <f t="shared" si="145"/>
        <v>0</v>
      </c>
      <c r="U149" s="25">
        <f t="shared" si="145"/>
        <v>0</v>
      </c>
      <c r="V149" s="25">
        <f t="shared" si="145"/>
        <v>0</v>
      </c>
      <c r="W149" s="25">
        <f t="shared" si="145"/>
        <v>0</v>
      </c>
      <c r="X149" s="25">
        <f t="shared" si="145"/>
        <v>0</v>
      </c>
      <c r="Y149" s="25">
        <f t="shared" si="145"/>
        <v>0</v>
      </c>
      <c r="Z149" s="25">
        <f t="shared" si="145"/>
        <v>0</v>
      </c>
      <c r="AA149" s="25">
        <f t="shared" si="145"/>
        <v>0</v>
      </c>
      <c r="AB149" s="25">
        <f t="shared" si="145"/>
        <v>0</v>
      </c>
      <c r="AC149" s="25">
        <f t="shared" si="145"/>
        <v>0</v>
      </c>
    </row>
    <row r="150" spans="2:29" x14ac:dyDescent="0.3">
      <c r="B150" s="22" t="s">
        <v>244</v>
      </c>
      <c r="C150" s="23" t="s">
        <v>86</v>
      </c>
      <c r="D150" s="23" t="s">
        <v>87</v>
      </c>
      <c r="E150" s="76">
        <f>E141+E143+E144-E148-E149</f>
        <v>0</v>
      </c>
      <c r="F150" s="76">
        <f>F141+F143+F144-F148-F149</f>
        <v>0</v>
      </c>
      <c r="G150" s="76">
        <f t="shared" ref="G150:AC150" si="146">G141+G143+G144-G148-G149</f>
        <v>0</v>
      </c>
      <c r="H150" s="76">
        <f t="shared" si="146"/>
        <v>0</v>
      </c>
      <c r="I150" s="76">
        <f t="shared" si="146"/>
        <v>0</v>
      </c>
      <c r="J150" s="76">
        <f t="shared" si="146"/>
        <v>0</v>
      </c>
      <c r="K150" s="76">
        <f t="shared" si="146"/>
        <v>0</v>
      </c>
      <c r="L150" s="76">
        <f t="shared" si="146"/>
        <v>0</v>
      </c>
      <c r="M150" s="76">
        <f t="shared" si="146"/>
        <v>0</v>
      </c>
      <c r="N150" s="76">
        <f t="shared" si="146"/>
        <v>0</v>
      </c>
      <c r="O150" s="76">
        <f t="shared" si="146"/>
        <v>0</v>
      </c>
      <c r="P150" s="76">
        <f t="shared" si="146"/>
        <v>0</v>
      </c>
      <c r="Q150" s="76">
        <f t="shared" si="146"/>
        <v>0</v>
      </c>
      <c r="R150" s="76">
        <f t="shared" si="146"/>
        <v>0</v>
      </c>
      <c r="S150" s="76">
        <f t="shared" si="146"/>
        <v>0</v>
      </c>
      <c r="T150" s="76">
        <f t="shared" si="146"/>
        <v>0</v>
      </c>
      <c r="U150" s="76">
        <f t="shared" si="146"/>
        <v>0</v>
      </c>
      <c r="V150" s="76">
        <f t="shared" si="146"/>
        <v>0</v>
      </c>
      <c r="W150" s="76">
        <f t="shared" si="146"/>
        <v>0</v>
      </c>
      <c r="X150" s="76">
        <f t="shared" si="146"/>
        <v>0</v>
      </c>
      <c r="Y150" s="76">
        <f t="shared" si="146"/>
        <v>0</v>
      </c>
      <c r="Z150" s="76">
        <f t="shared" si="146"/>
        <v>0</v>
      </c>
      <c r="AA150" s="76">
        <f t="shared" si="146"/>
        <v>0</v>
      </c>
      <c r="AB150" s="76">
        <f t="shared" si="146"/>
        <v>0</v>
      </c>
      <c r="AC150" s="76">
        <f t="shared" si="146"/>
        <v>0</v>
      </c>
    </row>
    <row r="151" spans="2:29" x14ac:dyDescent="0.3">
      <c r="B151" s="27" t="s">
        <v>245</v>
      </c>
      <c r="C151" s="28" t="s">
        <v>86</v>
      </c>
      <c r="D151" s="28" t="s">
        <v>87</v>
      </c>
      <c r="E151" s="170">
        <f t="shared" ref="E151" si="147">AVERAGE(SUM(E141,E143),(E150*(1/(1+E158))))</f>
        <v>0</v>
      </c>
      <c r="F151" s="170">
        <f t="shared" ref="F151" si="148">AVERAGE(SUM(F141,F143),(F150*(1/(1+F158))))</f>
        <v>0</v>
      </c>
      <c r="G151" s="170">
        <f t="shared" ref="G151" si="149">AVERAGE(SUM(G141,G143),(G150*(1/(1+G158))))</f>
        <v>0</v>
      </c>
      <c r="H151" s="170">
        <f t="shared" ref="H151" si="150">AVERAGE(SUM(H141,H143),(H150*(1/(1+H158))))</f>
        <v>0</v>
      </c>
      <c r="I151" s="170">
        <f t="shared" ref="I151" si="151">AVERAGE(SUM(I141,I143),(I150*(1/(1+I158))))</f>
        <v>0</v>
      </c>
      <c r="J151" s="170">
        <f t="shared" ref="J151" si="152">AVERAGE(SUM(J141,J143),(J150*(1/(1+J158))))</f>
        <v>0</v>
      </c>
      <c r="K151" s="170">
        <f t="shared" ref="K151" si="153">AVERAGE(SUM(K141,K143),(K150*(1/(1+K158))))</f>
        <v>0</v>
      </c>
      <c r="L151" s="170">
        <f t="shared" ref="L151" si="154">AVERAGE(SUM(L141,L143),(L150*(1/(1+L158))))</f>
        <v>0</v>
      </c>
      <c r="M151" s="170">
        <f t="shared" ref="M151" si="155">AVERAGE(SUM(M141,M143),(M150*(1/(1+M158))))</f>
        <v>0</v>
      </c>
      <c r="N151" s="170">
        <f t="shared" ref="N151" si="156">AVERAGE(SUM(N141,N143),(N150*(1/(1+N158))))</f>
        <v>0</v>
      </c>
      <c r="O151" s="170">
        <f t="shared" ref="O151" si="157">AVERAGE(SUM(O141,O143),(O150*(1/(1+O158))))</f>
        <v>0</v>
      </c>
      <c r="P151" s="170">
        <f t="shared" ref="P151" si="158">AVERAGE(SUM(P141,P143),(P150*(1/(1+P158))))</f>
        <v>0</v>
      </c>
      <c r="Q151" s="170">
        <f t="shared" ref="Q151" si="159">AVERAGE(SUM(Q141,Q143),(Q150*(1/(1+Q158))))</f>
        <v>0</v>
      </c>
      <c r="R151" s="170">
        <f t="shared" ref="R151" si="160">AVERAGE(SUM(R141,R143),(R150*(1/(1+R158))))</f>
        <v>0</v>
      </c>
      <c r="S151" s="170">
        <f t="shared" ref="S151" si="161">AVERAGE(SUM(S141,S143),(S150*(1/(1+S158))))</f>
        <v>0</v>
      </c>
      <c r="T151" s="170">
        <f t="shared" ref="T151" si="162">AVERAGE(SUM(T141,T143),(T150*(1/(1+T158))))</f>
        <v>0</v>
      </c>
      <c r="U151" s="170">
        <f t="shared" ref="U151" si="163">AVERAGE(SUM(U141,U143),(U150*(1/(1+U158))))</f>
        <v>0</v>
      </c>
      <c r="V151" s="170">
        <f t="shared" ref="V151" si="164">AVERAGE(SUM(V141,V143),(V150*(1/(1+V158))))</f>
        <v>0</v>
      </c>
      <c r="W151" s="170">
        <f t="shared" ref="W151" si="165">AVERAGE(SUM(W141,W143),(W150*(1/(1+W158))))</f>
        <v>0</v>
      </c>
      <c r="X151" s="170">
        <f t="shared" ref="X151" si="166">AVERAGE(SUM(X141,X143),(X150*(1/(1+X158))))</f>
        <v>0</v>
      </c>
      <c r="Y151" s="170">
        <f t="shared" ref="Y151" si="167">AVERAGE(SUM(Y141,Y143),(Y150*(1/(1+Y158))))</f>
        <v>0</v>
      </c>
      <c r="Z151" s="170">
        <f t="shared" ref="Z151" si="168">AVERAGE(SUM(Z141,Z143),(Z150*(1/(1+Z158))))</f>
        <v>0</v>
      </c>
      <c r="AA151" s="170">
        <f t="shared" ref="AA151" si="169">AVERAGE(SUM(AA141,AA143),(AA150*(1/(1+AA158))))</f>
        <v>0</v>
      </c>
      <c r="AB151" s="170">
        <f t="shared" ref="AB151" si="170">AVERAGE(SUM(AB141,AB143),(AB150*(1/(1+AB158))))</f>
        <v>0</v>
      </c>
      <c r="AC151" s="170">
        <f t="shared" ref="AC151" si="171">AVERAGE(SUM(AC141,AC143),(AC150*(1/(1+AC158))))</f>
        <v>0</v>
      </c>
    </row>
    <row r="152" spans="2:29" ht="15" thickBot="1" x14ac:dyDescent="0.35">
      <c r="B152" s="56" t="s">
        <v>229</v>
      </c>
      <c r="C152" s="57" t="s">
        <v>86</v>
      </c>
      <c r="D152" s="57" t="s">
        <v>87</v>
      </c>
      <c r="E152" s="75">
        <f t="shared" ref="E152" si="172">E148+E149</f>
        <v>0</v>
      </c>
      <c r="F152" s="75">
        <f t="shared" ref="F152:AC152" si="173">F148+F149</f>
        <v>0</v>
      </c>
      <c r="G152" s="75">
        <f t="shared" si="173"/>
        <v>0</v>
      </c>
      <c r="H152" s="75">
        <f t="shared" si="173"/>
        <v>0</v>
      </c>
      <c r="I152" s="75">
        <f t="shared" si="173"/>
        <v>0</v>
      </c>
      <c r="J152" s="58">
        <f t="shared" si="173"/>
        <v>0</v>
      </c>
      <c r="K152" s="58">
        <f t="shared" si="173"/>
        <v>0</v>
      </c>
      <c r="L152" s="58">
        <f t="shared" si="173"/>
        <v>0</v>
      </c>
      <c r="M152" s="58">
        <f t="shared" si="173"/>
        <v>0</v>
      </c>
      <c r="N152" s="58">
        <f t="shared" si="173"/>
        <v>0</v>
      </c>
      <c r="O152" s="58">
        <f t="shared" si="173"/>
        <v>0</v>
      </c>
      <c r="P152" s="58">
        <f t="shared" si="173"/>
        <v>0</v>
      </c>
      <c r="Q152" s="58">
        <f t="shared" si="173"/>
        <v>0</v>
      </c>
      <c r="R152" s="58">
        <f t="shared" si="173"/>
        <v>0</v>
      </c>
      <c r="S152" s="58">
        <f t="shared" si="173"/>
        <v>0</v>
      </c>
      <c r="T152" s="58">
        <f t="shared" si="173"/>
        <v>0</v>
      </c>
      <c r="U152" s="58">
        <f t="shared" si="173"/>
        <v>0</v>
      </c>
      <c r="V152" s="58">
        <f t="shared" si="173"/>
        <v>0</v>
      </c>
      <c r="W152" s="58">
        <f t="shared" si="173"/>
        <v>0</v>
      </c>
      <c r="X152" s="58">
        <f t="shared" si="173"/>
        <v>0</v>
      </c>
      <c r="Y152" s="58">
        <f t="shared" si="173"/>
        <v>0</v>
      </c>
      <c r="Z152" s="58">
        <f t="shared" si="173"/>
        <v>0</v>
      </c>
      <c r="AA152" s="58">
        <f t="shared" si="173"/>
        <v>0</v>
      </c>
      <c r="AB152" s="58">
        <f t="shared" si="173"/>
        <v>0</v>
      </c>
      <c r="AC152" s="58">
        <f t="shared" si="173"/>
        <v>0</v>
      </c>
    </row>
    <row r="153" spans="2:29" ht="15" thickTop="1" x14ac:dyDescent="0.3"/>
    <row r="154" spans="2:29" x14ac:dyDescent="0.3">
      <c r="B154" s="32" t="s">
        <v>97</v>
      </c>
    </row>
    <row r="155" spans="2:29" x14ac:dyDescent="0.3">
      <c r="B155" s="206" t="s">
        <v>98</v>
      </c>
      <c r="C155" s="37" t="s">
        <v>86</v>
      </c>
      <c r="D155" s="195" t="s">
        <v>87</v>
      </c>
      <c r="E155" s="171">
        <f>E134</f>
        <v>0</v>
      </c>
      <c r="F155" s="171">
        <f t="shared" ref="F155:AC155" si="174">F134</f>
        <v>0</v>
      </c>
      <c r="G155" s="171">
        <f t="shared" si="174"/>
        <v>0</v>
      </c>
      <c r="H155" s="171">
        <f t="shared" si="174"/>
        <v>0</v>
      </c>
      <c r="I155" s="171">
        <f t="shared" si="174"/>
        <v>0</v>
      </c>
      <c r="J155" s="171">
        <f t="shared" si="174"/>
        <v>0</v>
      </c>
      <c r="K155" s="171">
        <f t="shared" si="174"/>
        <v>0</v>
      </c>
      <c r="L155" s="171">
        <f t="shared" si="174"/>
        <v>0</v>
      </c>
      <c r="M155" s="171">
        <f t="shared" si="174"/>
        <v>0</v>
      </c>
      <c r="N155" s="171">
        <f t="shared" si="174"/>
        <v>0</v>
      </c>
      <c r="O155" s="171">
        <f t="shared" si="174"/>
        <v>0</v>
      </c>
      <c r="P155" s="171">
        <f t="shared" si="174"/>
        <v>0</v>
      </c>
      <c r="Q155" s="171">
        <f t="shared" si="174"/>
        <v>0</v>
      </c>
      <c r="R155" s="171">
        <f t="shared" si="174"/>
        <v>0</v>
      </c>
      <c r="S155" s="171">
        <f t="shared" si="174"/>
        <v>0</v>
      </c>
      <c r="T155" s="171">
        <f t="shared" si="174"/>
        <v>0</v>
      </c>
      <c r="U155" s="171">
        <f t="shared" si="174"/>
        <v>0</v>
      </c>
      <c r="V155" s="171">
        <f t="shared" si="174"/>
        <v>0</v>
      </c>
      <c r="W155" s="171">
        <f t="shared" si="174"/>
        <v>0</v>
      </c>
      <c r="X155" s="171">
        <f t="shared" si="174"/>
        <v>0</v>
      </c>
      <c r="Y155" s="171">
        <f t="shared" si="174"/>
        <v>0</v>
      </c>
      <c r="Z155" s="171">
        <f t="shared" si="174"/>
        <v>0</v>
      </c>
      <c r="AA155" s="171">
        <f t="shared" si="174"/>
        <v>0</v>
      </c>
      <c r="AB155" s="171">
        <f t="shared" si="174"/>
        <v>0</v>
      </c>
      <c r="AC155" s="171">
        <f t="shared" si="174"/>
        <v>0</v>
      </c>
    </row>
    <row r="156" spans="2:29" x14ac:dyDescent="0.3">
      <c r="B156" s="3" t="s">
        <v>230</v>
      </c>
      <c r="C156" s="36" t="s">
        <v>86</v>
      </c>
      <c r="D156" s="36" t="s">
        <v>87</v>
      </c>
      <c r="E156" s="77">
        <f t="shared" ref="E156:AC156" si="175">E152</f>
        <v>0</v>
      </c>
      <c r="F156" s="77">
        <f t="shared" si="175"/>
        <v>0</v>
      </c>
      <c r="G156" s="77">
        <f t="shared" si="175"/>
        <v>0</v>
      </c>
      <c r="H156" s="77">
        <f t="shared" si="175"/>
        <v>0</v>
      </c>
      <c r="I156" s="77">
        <f t="shared" si="175"/>
        <v>0</v>
      </c>
      <c r="J156" s="77">
        <f t="shared" si="175"/>
        <v>0</v>
      </c>
      <c r="K156" s="77">
        <f t="shared" si="175"/>
        <v>0</v>
      </c>
      <c r="L156" s="77">
        <f t="shared" si="175"/>
        <v>0</v>
      </c>
      <c r="M156" s="77">
        <f t="shared" si="175"/>
        <v>0</v>
      </c>
      <c r="N156" s="77">
        <f t="shared" si="175"/>
        <v>0</v>
      </c>
      <c r="O156" s="77">
        <f t="shared" si="175"/>
        <v>0</v>
      </c>
      <c r="P156" s="77">
        <f t="shared" si="175"/>
        <v>0</v>
      </c>
      <c r="Q156" s="77">
        <f t="shared" si="175"/>
        <v>0</v>
      </c>
      <c r="R156" s="77">
        <f t="shared" si="175"/>
        <v>0</v>
      </c>
      <c r="S156" s="77">
        <f t="shared" si="175"/>
        <v>0</v>
      </c>
      <c r="T156" s="77">
        <f t="shared" si="175"/>
        <v>0</v>
      </c>
      <c r="U156" s="77">
        <f t="shared" si="175"/>
        <v>0</v>
      </c>
      <c r="V156" s="77">
        <f t="shared" si="175"/>
        <v>0</v>
      </c>
      <c r="W156" s="77">
        <f t="shared" si="175"/>
        <v>0</v>
      </c>
      <c r="X156" s="77">
        <f t="shared" si="175"/>
        <v>0</v>
      </c>
      <c r="Y156" s="77">
        <f t="shared" si="175"/>
        <v>0</v>
      </c>
      <c r="Z156" s="77">
        <f t="shared" si="175"/>
        <v>0</v>
      </c>
      <c r="AA156" s="77">
        <f t="shared" si="175"/>
        <v>0</v>
      </c>
      <c r="AB156" s="77">
        <f t="shared" si="175"/>
        <v>0</v>
      </c>
      <c r="AC156" s="77">
        <f t="shared" si="175"/>
        <v>0</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AC159" si="176">E158*E151</f>
        <v>0</v>
      </c>
      <c r="F159" s="77">
        <f t="shared" si="176"/>
        <v>0</v>
      </c>
      <c r="G159" s="77">
        <f t="shared" si="176"/>
        <v>0</v>
      </c>
      <c r="H159" s="77">
        <f t="shared" si="176"/>
        <v>0</v>
      </c>
      <c r="I159" s="77">
        <f t="shared" si="176"/>
        <v>0</v>
      </c>
      <c r="J159" s="77">
        <f t="shared" si="176"/>
        <v>0</v>
      </c>
      <c r="K159" s="77">
        <f t="shared" si="176"/>
        <v>0</v>
      </c>
      <c r="L159" s="77">
        <f t="shared" si="176"/>
        <v>0</v>
      </c>
      <c r="M159" s="77">
        <f t="shared" si="176"/>
        <v>0</v>
      </c>
      <c r="N159" s="77">
        <f t="shared" si="176"/>
        <v>0</v>
      </c>
      <c r="O159" s="77">
        <f t="shared" si="176"/>
        <v>0</v>
      </c>
      <c r="P159" s="77">
        <f t="shared" si="176"/>
        <v>0</v>
      </c>
      <c r="Q159" s="77">
        <f t="shared" si="176"/>
        <v>0</v>
      </c>
      <c r="R159" s="77">
        <f t="shared" si="176"/>
        <v>0</v>
      </c>
      <c r="S159" s="77">
        <f t="shared" si="176"/>
        <v>0</v>
      </c>
      <c r="T159" s="77">
        <f t="shared" si="176"/>
        <v>0</v>
      </c>
      <c r="U159" s="77">
        <f t="shared" si="176"/>
        <v>0</v>
      </c>
      <c r="V159" s="77">
        <f t="shared" si="176"/>
        <v>0</v>
      </c>
      <c r="W159" s="77">
        <f t="shared" si="176"/>
        <v>0</v>
      </c>
      <c r="X159" s="77">
        <f t="shared" si="176"/>
        <v>0</v>
      </c>
      <c r="Y159" s="77">
        <f t="shared" si="176"/>
        <v>0</v>
      </c>
      <c r="Z159" s="77">
        <f t="shared" si="176"/>
        <v>0</v>
      </c>
      <c r="AA159" s="77">
        <f t="shared" si="176"/>
        <v>0</v>
      </c>
      <c r="AB159" s="77">
        <f t="shared" si="176"/>
        <v>0</v>
      </c>
      <c r="AC159" s="77">
        <f t="shared" si="176"/>
        <v>0</v>
      </c>
    </row>
    <row r="160" spans="2:29" ht="15" thickBot="1" x14ac:dyDescent="0.35">
      <c r="B160" s="218" t="s">
        <v>100</v>
      </c>
      <c r="C160" s="229" t="s">
        <v>86</v>
      </c>
      <c r="D160" s="230" t="s">
        <v>87</v>
      </c>
      <c r="E160" s="231">
        <f>E155+E156+E159</f>
        <v>0</v>
      </c>
      <c r="F160" s="231">
        <f t="shared" ref="F160:AC160" si="177">F155+F156+F159</f>
        <v>0</v>
      </c>
      <c r="G160" s="231">
        <f t="shared" si="177"/>
        <v>0</v>
      </c>
      <c r="H160" s="231">
        <f t="shared" si="177"/>
        <v>0</v>
      </c>
      <c r="I160" s="231">
        <f t="shared" si="177"/>
        <v>0</v>
      </c>
      <c r="J160" s="231">
        <f t="shared" si="177"/>
        <v>0</v>
      </c>
      <c r="K160" s="231">
        <f t="shared" si="177"/>
        <v>0</v>
      </c>
      <c r="L160" s="231">
        <f t="shared" si="177"/>
        <v>0</v>
      </c>
      <c r="M160" s="231">
        <f t="shared" si="177"/>
        <v>0</v>
      </c>
      <c r="N160" s="231">
        <f t="shared" si="177"/>
        <v>0</v>
      </c>
      <c r="O160" s="231">
        <f t="shared" si="177"/>
        <v>0</v>
      </c>
      <c r="P160" s="231">
        <f t="shared" si="177"/>
        <v>0</v>
      </c>
      <c r="Q160" s="231">
        <f t="shared" si="177"/>
        <v>0</v>
      </c>
      <c r="R160" s="231">
        <f t="shared" si="177"/>
        <v>0</v>
      </c>
      <c r="S160" s="231">
        <f t="shared" si="177"/>
        <v>0</v>
      </c>
      <c r="T160" s="231">
        <f t="shared" si="177"/>
        <v>0</v>
      </c>
      <c r="U160" s="231">
        <f t="shared" si="177"/>
        <v>0</v>
      </c>
      <c r="V160" s="231">
        <f t="shared" si="177"/>
        <v>0</v>
      </c>
      <c r="W160" s="231">
        <f t="shared" si="177"/>
        <v>0</v>
      </c>
      <c r="X160" s="231">
        <f t="shared" si="177"/>
        <v>0</v>
      </c>
      <c r="Y160" s="231">
        <f t="shared" si="177"/>
        <v>0</v>
      </c>
      <c r="Z160" s="231">
        <f t="shared" si="177"/>
        <v>0</v>
      </c>
      <c r="AA160" s="231">
        <f t="shared" si="177"/>
        <v>0</v>
      </c>
      <c r="AB160" s="231">
        <f t="shared" si="177"/>
        <v>0</v>
      </c>
      <c r="AC160" s="231">
        <f t="shared" si="177"/>
        <v>0</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0</v>
      </c>
      <c r="F162" s="222">
        <f>F160+F161</f>
        <v>0</v>
      </c>
      <c r="G162" s="222">
        <f>G160+G161</f>
        <v>0</v>
      </c>
      <c r="H162" s="222">
        <f t="shared" ref="H162:AC162" si="178">H160+H161</f>
        <v>0</v>
      </c>
      <c r="I162" s="222">
        <f t="shared" si="178"/>
        <v>0</v>
      </c>
      <c r="J162" s="222">
        <f t="shared" si="178"/>
        <v>0</v>
      </c>
      <c r="K162" s="222">
        <f t="shared" si="178"/>
        <v>0</v>
      </c>
      <c r="L162" s="222">
        <f t="shared" si="178"/>
        <v>0</v>
      </c>
      <c r="M162" s="222">
        <f t="shared" si="178"/>
        <v>0</v>
      </c>
      <c r="N162" s="222">
        <f t="shared" si="178"/>
        <v>0</v>
      </c>
      <c r="O162" s="222">
        <f t="shared" si="178"/>
        <v>0</v>
      </c>
      <c r="P162" s="222">
        <f t="shared" si="178"/>
        <v>0</v>
      </c>
      <c r="Q162" s="222">
        <f t="shared" si="178"/>
        <v>0</v>
      </c>
      <c r="R162" s="222">
        <f t="shared" si="178"/>
        <v>0</v>
      </c>
      <c r="S162" s="222">
        <f t="shared" si="178"/>
        <v>0</v>
      </c>
      <c r="T162" s="222">
        <f t="shared" si="178"/>
        <v>0</v>
      </c>
      <c r="U162" s="222">
        <f t="shared" si="178"/>
        <v>0</v>
      </c>
      <c r="V162" s="222">
        <f t="shared" si="178"/>
        <v>0</v>
      </c>
      <c r="W162" s="222">
        <f t="shared" si="178"/>
        <v>0</v>
      </c>
      <c r="X162" s="222">
        <f t="shared" si="178"/>
        <v>0</v>
      </c>
      <c r="Y162" s="222">
        <f t="shared" si="178"/>
        <v>0</v>
      </c>
      <c r="Z162" s="222">
        <f t="shared" si="178"/>
        <v>0</v>
      </c>
      <c r="AA162" s="222">
        <f t="shared" si="178"/>
        <v>0</v>
      </c>
      <c r="AB162" s="222">
        <f t="shared" si="178"/>
        <v>0</v>
      </c>
      <c r="AC162" s="222">
        <f t="shared" si="178"/>
        <v>0</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0</v>
      </c>
      <c r="F164" s="237">
        <f>F163*F162</f>
        <v>0</v>
      </c>
      <c r="G164" s="237">
        <f>G163*G162</f>
        <v>0</v>
      </c>
      <c r="H164" s="237">
        <f t="shared" ref="H164:AC164" si="179">H163*H162</f>
        <v>0</v>
      </c>
      <c r="I164" s="237">
        <f t="shared" si="179"/>
        <v>0</v>
      </c>
      <c r="J164" s="237">
        <f t="shared" si="179"/>
        <v>0</v>
      </c>
      <c r="K164" s="237">
        <f t="shared" si="179"/>
        <v>0</v>
      </c>
      <c r="L164" s="237">
        <f t="shared" si="179"/>
        <v>0</v>
      </c>
      <c r="M164" s="237">
        <f t="shared" si="179"/>
        <v>0</v>
      </c>
      <c r="N164" s="237">
        <f t="shared" si="179"/>
        <v>0</v>
      </c>
      <c r="O164" s="237">
        <f t="shared" si="179"/>
        <v>0</v>
      </c>
      <c r="P164" s="237">
        <f t="shared" si="179"/>
        <v>0</v>
      </c>
      <c r="Q164" s="237">
        <f t="shared" si="179"/>
        <v>0</v>
      </c>
      <c r="R164" s="237">
        <f t="shared" si="179"/>
        <v>0</v>
      </c>
      <c r="S164" s="237">
        <f t="shared" si="179"/>
        <v>0</v>
      </c>
      <c r="T164" s="237">
        <f t="shared" si="179"/>
        <v>0</v>
      </c>
      <c r="U164" s="237">
        <f t="shared" si="179"/>
        <v>0</v>
      </c>
      <c r="V164" s="237">
        <f t="shared" si="179"/>
        <v>0</v>
      </c>
      <c r="W164" s="237">
        <f t="shared" si="179"/>
        <v>0</v>
      </c>
      <c r="X164" s="237">
        <f t="shared" si="179"/>
        <v>0</v>
      </c>
      <c r="Y164" s="237">
        <f t="shared" si="179"/>
        <v>0</v>
      </c>
      <c r="Z164" s="237">
        <f t="shared" si="179"/>
        <v>0</v>
      </c>
      <c r="AA164" s="237">
        <f t="shared" si="179"/>
        <v>0</v>
      </c>
      <c r="AB164" s="237">
        <f t="shared" si="179"/>
        <v>0</v>
      </c>
      <c r="AC164" s="237">
        <f t="shared" si="179"/>
        <v>0</v>
      </c>
    </row>
    <row r="165" spans="2:29" ht="15" thickBot="1" x14ac:dyDescent="0.35">
      <c r="B165" s="238" t="s">
        <v>104</v>
      </c>
      <c r="C165" s="209" t="s">
        <v>86</v>
      </c>
      <c r="D165" s="205" t="s">
        <v>51</v>
      </c>
      <c r="E165" s="204">
        <f>E164*('Scenario Inputs'!$G$3/'Scenario Inputs'!J3)</f>
        <v>0</v>
      </c>
      <c r="F165" s="204">
        <f>F164*('Scenario Inputs'!$G$3/'Scenario Inputs'!K3)</f>
        <v>0</v>
      </c>
      <c r="G165" s="204">
        <f>G164*('Scenario Inputs'!$G$3/'Scenario Inputs'!L3)</f>
        <v>0</v>
      </c>
      <c r="H165" s="204">
        <f>H164*('Scenario Inputs'!$G$3/'Scenario Inputs'!M3)</f>
        <v>0</v>
      </c>
      <c r="I165" s="204">
        <f>I164*('Scenario Inputs'!$G$3/'Scenario Inputs'!N3)</f>
        <v>0</v>
      </c>
      <c r="J165" s="204">
        <f>J164*('Scenario Inputs'!$G$3/'Scenario Inputs'!O3)</f>
        <v>0</v>
      </c>
      <c r="K165" s="204">
        <f>K164*('Scenario Inputs'!$G$3/'Scenario Inputs'!P3)</f>
        <v>0</v>
      </c>
      <c r="L165" s="204">
        <f>L164*('Scenario Inputs'!$G$3/'Scenario Inputs'!Q3)</f>
        <v>0</v>
      </c>
      <c r="M165" s="204">
        <f>M164*('Scenario Inputs'!$G$3/'Scenario Inputs'!R3)</f>
        <v>0</v>
      </c>
      <c r="N165" s="204">
        <f>N164*('Scenario Inputs'!$G$3/'Scenario Inputs'!S3)</f>
        <v>0</v>
      </c>
      <c r="O165" s="204">
        <f>O164*('Scenario Inputs'!$G$3/'Scenario Inputs'!T3)</f>
        <v>0</v>
      </c>
      <c r="P165" s="204">
        <f>P164*('Scenario Inputs'!$G$3/'Scenario Inputs'!U3)</f>
        <v>0</v>
      </c>
      <c r="Q165" s="204">
        <f>Q164*('Scenario Inputs'!$G$3/'Scenario Inputs'!V3)</f>
        <v>0</v>
      </c>
      <c r="R165" s="204">
        <f>R164*('Scenario Inputs'!$G$3/'Scenario Inputs'!W3)</f>
        <v>0</v>
      </c>
      <c r="S165" s="204">
        <f>S164*('Scenario Inputs'!$G$3/'Scenario Inputs'!X3)</f>
        <v>0</v>
      </c>
      <c r="T165" s="204">
        <f>T164*('Scenario Inputs'!$G$3/'Scenario Inputs'!Y3)</f>
        <v>0</v>
      </c>
      <c r="U165" s="204">
        <f>U164*('Scenario Inputs'!$G$3/'Scenario Inputs'!Z3)</f>
        <v>0</v>
      </c>
      <c r="V165" s="204">
        <f>V164*('Scenario Inputs'!$G$3/'Scenario Inputs'!AA3)</f>
        <v>0</v>
      </c>
      <c r="W165" s="204">
        <f>W164*('Scenario Inputs'!$G$3/'Scenario Inputs'!AB3)</f>
        <v>0</v>
      </c>
      <c r="X165" s="204">
        <f>X164*('Scenario Inputs'!$G$3/'Scenario Inputs'!AC3)</f>
        <v>0</v>
      </c>
      <c r="Y165" s="204">
        <f>Y164*('Scenario Inputs'!$G$3/'Scenario Inputs'!AD3)</f>
        <v>0</v>
      </c>
      <c r="Z165" s="204">
        <f>Z164*('Scenario Inputs'!$G$3/'Scenario Inputs'!AE3)</f>
        <v>0</v>
      </c>
      <c r="AA165" s="204">
        <f>AA164*('Scenario Inputs'!$G$3/'Scenario Inputs'!AF3)</f>
        <v>0</v>
      </c>
      <c r="AB165" s="204">
        <f>AB164*('Scenario Inputs'!$G$3/'Scenario Inputs'!AG3)</f>
        <v>0</v>
      </c>
      <c r="AC165" s="204">
        <f>AC164*('Scenario Inputs'!$G$3/'Scenario Inputs'!AH3)</f>
        <v>0</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E165*E169</f>
        <v>0</v>
      </c>
      <c r="F170" s="52">
        <f t="shared" ref="F170:AC170" si="180">F165*F169</f>
        <v>0</v>
      </c>
      <c r="G170" s="52">
        <f t="shared" si="180"/>
        <v>0</v>
      </c>
      <c r="H170" s="52">
        <f t="shared" si="180"/>
        <v>0</v>
      </c>
      <c r="I170" s="52">
        <f t="shared" si="180"/>
        <v>0</v>
      </c>
      <c r="J170" s="52">
        <f t="shared" si="180"/>
        <v>0</v>
      </c>
      <c r="K170" s="52">
        <f t="shared" si="180"/>
        <v>0</v>
      </c>
      <c r="L170" s="52">
        <f t="shared" si="180"/>
        <v>0</v>
      </c>
      <c r="M170" s="52">
        <f t="shared" si="180"/>
        <v>0</v>
      </c>
      <c r="N170" s="52">
        <f t="shared" si="180"/>
        <v>0</v>
      </c>
      <c r="O170" s="52">
        <f t="shared" si="180"/>
        <v>0</v>
      </c>
      <c r="P170" s="52">
        <f t="shared" si="180"/>
        <v>0</v>
      </c>
      <c r="Q170" s="52">
        <f t="shared" si="180"/>
        <v>0</v>
      </c>
      <c r="R170" s="52">
        <f t="shared" si="180"/>
        <v>0</v>
      </c>
      <c r="S170" s="52">
        <f t="shared" si="180"/>
        <v>0</v>
      </c>
      <c r="T170" s="52">
        <f t="shared" si="180"/>
        <v>0</v>
      </c>
      <c r="U170" s="52">
        <f t="shared" si="180"/>
        <v>0</v>
      </c>
      <c r="V170" s="52">
        <f t="shared" si="180"/>
        <v>0</v>
      </c>
      <c r="W170" s="52">
        <f t="shared" si="180"/>
        <v>0</v>
      </c>
      <c r="X170" s="52">
        <f t="shared" si="180"/>
        <v>0</v>
      </c>
      <c r="Y170" s="52">
        <f t="shared" si="180"/>
        <v>0</v>
      </c>
      <c r="Z170" s="52">
        <f t="shared" si="180"/>
        <v>0</v>
      </c>
      <c r="AA170" s="52">
        <f t="shared" si="180"/>
        <v>0</v>
      </c>
      <c r="AB170" s="52">
        <f t="shared" si="180"/>
        <v>0</v>
      </c>
      <c r="AC170" s="52">
        <f t="shared" si="180"/>
        <v>0</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AC172" si="181">(E170*1000000)/(E171*1000)</f>
        <v>0</v>
      </c>
      <c r="F172" s="155">
        <f t="shared" si="181"/>
        <v>0</v>
      </c>
      <c r="G172" s="155">
        <f t="shared" si="181"/>
        <v>0</v>
      </c>
      <c r="H172" s="155">
        <f t="shared" si="181"/>
        <v>0</v>
      </c>
      <c r="I172" s="155">
        <f t="shared" si="181"/>
        <v>0</v>
      </c>
      <c r="J172" s="155">
        <f t="shared" si="181"/>
        <v>0</v>
      </c>
      <c r="K172" s="155">
        <f t="shared" si="181"/>
        <v>0</v>
      </c>
      <c r="L172" s="155">
        <f t="shared" si="181"/>
        <v>0</v>
      </c>
      <c r="M172" s="155">
        <f t="shared" si="181"/>
        <v>0</v>
      </c>
      <c r="N172" s="155">
        <f t="shared" si="181"/>
        <v>0</v>
      </c>
      <c r="O172" s="155">
        <f t="shared" si="181"/>
        <v>0</v>
      </c>
      <c r="P172" s="155">
        <f t="shared" si="181"/>
        <v>0</v>
      </c>
      <c r="Q172" s="155">
        <f t="shared" si="181"/>
        <v>0</v>
      </c>
      <c r="R172" s="155">
        <f t="shared" si="181"/>
        <v>0</v>
      </c>
      <c r="S172" s="155">
        <f t="shared" si="181"/>
        <v>0</v>
      </c>
      <c r="T172" s="155">
        <f t="shared" si="181"/>
        <v>0</v>
      </c>
      <c r="U172" s="155">
        <f t="shared" si="181"/>
        <v>0</v>
      </c>
      <c r="V172" s="155">
        <f t="shared" si="181"/>
        <v>0</v>
      </c>
      <c r="W172" s="155">
        <f t="shared" si="181"/>
        <v>0</v>
      </c>
      <c r="X172" s="155">
        <f t="shared" si="181"/>
        <v>0</v>
      </c>
      <c r="Y172" s="155">
        <f t="shared" si="181"/>
        <v>0</v>
      </c>
      <c r="Z172" s="155">
        <f t="shared" si="181"/>
        <v>0</v>
      </c>
      <c r="AA172" s="155">
        <f t="shared" si="181"/>
        <v>0</v>
      </c>
      <c r="AB172" s="155">
        <f t="shared" si="181"/>
        <v>0</v>
      </c>
      <c r="AC172" s="155">
        <f t="shared" si="181"/>
        <v>0</v>
      </c>
    </row>
    <row r="173" spans="2:29" ht="15" thickTop="1" x14ac:dyDescent="0.3"/>
  </sheetData>
  <mergeCells count="1">
    <mergeCell ref="B46:D4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A0E9-A8F6-425C-B6DC-4AE345D21FF9}">
  <sheetPr>
    <tabColor theme="4" tint="0.59999389629810485"/>
  </sheetPr>
  <dimension ref="B1:AC173"/>
  <sheetViews>
    <sheetView showGridLines="0" zoomScale="80" zoomScaleNormal="80" workbookViewId="0">
      <selection activeCell="F18" sqref="F18"/>
    </sheetView>
  </sheetViews>
  <sheetFormatPr defaultRowHeight="14.4" x14ac:dyDescent="0.3"/>
  <cols>
    <col min="1" max="1" width="5.6640625" customWidth="1"/>
    <col min="2" max="2" width="70.6640625" customWidth="1"/>
    <col min="3" max="3" width="6.6640625" customWidth="1"/>
    <col min="4" max="4" width="8.33203125" customWidth="1"/>
    <col min="5" max="5" width="9.33203125" bestFit="1" customWidth="1"/>
    <col min="10" max="10" width="9.33203125" bestFit="1" customWidth="1"/>
    <col min="15" max="26" width="9.33203125" bestFit="1" customWidth="1"/>
    <col min="27" max="29" width="10.33203125" bestFit="1" customWidth="1"/>
  </cols>
  <sheetData>
    <row r="1" spans="2:29" ht="18" x14ac:dyDescent="0.35">
      <c r="B1" s="1" t="str">
        <f>"Scenario "&amp;'Scenario Inputs'!B155</f>
        <v>Scenario I - Alternative Pathway 9</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Inputs'!J156*('Scenario Inputs'!J3/'Scenario Inputs'!$G$3)</f>
        <v>0</v>
      </c>
      <c r="F4" s="148">
        <f>'Scenario Inputs'!K156*('Scenario Inputs'!K3/'Scenario Inputs'!$G$3)</f>
        <v>0</v>
      </c>
      <c r="G4" s="148">
        <f>'Scenario Inputs'!L156*('Scenario Inputs'!L3/'Scenario Inputs'!$G$3)</f>
        <v>0</v>
      </c>
      <c r="H4" s="148">
        <f>'Scenario Inputs'!M156*('Scenario Inputs'!M3/'Scenario Inputs'!$G$3)</f>
        <v>0</v>
      </c>
      <c r="I4" s="148">
        <f>'Scenario Inputs'!N156*('Scenario Inputs'!N3/'Scenario Inputs'!$G$3)</f>
        <v>0</v>
      </c>
      <c r="J4" s="148">
        <f>'Scenario Inputs'!O156*('Scenario Inputs'!O3/'Scenario Inputs'!$G$3)</f>
        <v>0</v>
      </c>
      <c r="K4" s="148">
        <f>'Scenario Inputs'!P156*('Scenario Inputs'!P3/'Scenario Inputs'!$G$3)</f>
        <v>0</v>
      </c>
      <c r="L4" s="148">
        <f>'Scenario Inputs'!Q156*('Scenario Inputs'!Q3/'Scenario Inputs'!$G$3)</f>
        <v>0</v>
      </c>
      <c r="M4" s="148">
        <f>'Scenario Inputs'!R156*('Scenario Inputs'!R3/'Scenario Inputs'!$G$3)</f>
        <v>0</v>
      </c>
      <c r="N4" s="148">
        <f>'Scenario Inputs'!S156*('Scenario Inputs'!S3/'Scenario Inputs'!$G$3)</f>
        <v>0</v>
      </c>
      <c r="O4" s="148">
        <f>'Scenario Inputs'!T156*('Scenario Inputs'!T3/'Scenario Inputs'!$G$3)</f>
        <v>0</v>
      </c>
      <c r="P4" s="148">
        <f>'Scenario Inputs'!U156*('Scenario Inputs'!U3/'Scenario Inputs'!$G$3)</f>
        <v>0</v>
      </c>
      <c r="Q4" s="148">
        <f>'Scenario Inputs'!V156*('Scenario Inputs'!V3/'Scenario Inputs'!$G$3)</f>
        <v>0</v>
      </c>
      <c r="R4" s="148">
        <f>'Scenario Inputs'!W156*('Scenario Inputs'!W3/'Scenario Inputs'!$G$3)</f>
        <v>0</v>
      </c>
      <c r="S4" s="148">
        <f>'Scenario Inputs'!X156*('Scenario Inputs'!X3/'Scenario Inputs'!$G$3)</f>
        <v>0</v>
      </c>
      <c r="T4" s="148">
        <f>'Scenario Inputs'!Y156*('Scenario Inputs'!Y3/'Scenario Inputs'!$G$3)</f>
        <v>0</v>
      </c>
      <c r="U4" s="148">
        <f>'Scenario Inputs'!Z156*('Scenario Inputs'!Z3/'Scenario Inputs'!$G$3)</f>
        <v>0</v>
      </c>
      <c r="V4" s="148">
        <f>'Scenario Inputs'!AA156*('Scenario Inputs'!AA3/'Scenario Inputs'!$G$3)</f>
        <v>0</v>
      </c>
      <c r="W4" s="148">
        <f>'Scenario Inputs'!AB156*('Scenario Inputs'!AB3/'Scenario Inputs'!$G$3)</f>
        <v>0</v>
      </c>
      <c r="X4" s="148">
        <f>'Scenario Inputs'!AC156*('Scenario Inputs'!AC3/'Scenario Inputs'!$G$3)</f>
        <v>0</v>
      </c>
      <c r="Y4" s="148">
        <f>'Scenario Inputs'!AD156*('Scenario Inputs'!AD3/'Scenario Inputs'!$G$3)</f>
        <v>0</v>
      </c>
      <c r="Z4" s="148">
        <f>'Scenario Inputs'!AE156*('Scenario Inputs'!AE3/'Scenario Inputs'!$G$3)</f>
        <v>0</v>
      </c>
      <c r="AA4" s="148">
        <f>'Scenario Inputs'!AF156*('Scenario Inputs'!AF3/'Scenario Inputs'!$G$3)</f>
        <v>0</v>
      </c>
      <c r="AB4" s="148">
        <f>'Scenario Inputs'!AG156*('Scenario Inputs'!AG3/'Scenario Inputs'!$G$3)</f>
        <v>0</v>
      </c>
      <c r="AC4" s="67">
        <f>'Scenario Inputs'!AH156*('Scenario Inputs'!AH3/'Scenario Inputs'!$G$3)</f>
        <v>0</v>
      </c>
    </row>
    <row r="5" spans="2:29" x14ac:dyDescent="0.3">
      <c r="B5" s="3" t="s">
        <v>88</v>
      </c>
      <c r="C5" s="3" t="s">
        <v>86</v>
      </c>
      <c r="D5" s="3" t="s">
        <v>87</v>
      </c>
      <c r="E5" s="88">
        <f>'Scenario Inputs'!J160*('Scenario Inputs'!J3/'Scenario Inputs'!$G$3)</f>
        <v>0</v>
      </c>
      <c r="F5" s="166">
        <f>'Scenario Inputs'!K160*('Scenario Inputs'!K3/'Scenario Inputs'!$G$3)</f>
        <v>0</v>
      </c>
      <c r="G5" s="166">
        <f>'Scenario Inputs'!L160*('Scenario Inputs'!L3/'Scenario Inputs'!$G$3)</f>
        <v>0</v>
      </c>
      <c r="H5" s="166">
        <f>'Scenario Inputs'!M160*('Scenario Inputs'!M3/'Scenario Inputs'!$G$3)</f>
        <v>0</v>
      </c>
      <c r="I5" s="166">
        <f>'Scenario Inputs'!N160*('Scenario Inputs'!N3/'Scenario Inputs'!$G$3)</f>
        <v>0</v>
      </c>
      <c r="J5" s="166">
        <f>'Scenario Inputs'!O160*('Scenario Inputs'!O3/'Scenario Inputs'!$G$3)</f>
        <v>0</v>
      </c>
      <c r="K5" s="166">
        <f>'Scenario Inputs'!P160*('Scenario Inputs'!P3/'Scenario Inputs'!$G$3)</f>
        <v>0</v>
      </c>
      <c r="L5" s="166">
        <f>'Scenario Inputs'!Q160*('Scenario Inputs'!Q3/'Scenario Inputs'!$G$3)</f>
        <v>0</v>
      </c>
      <c r="M5" s="166">
        <f>'Scenario Inputs'!R160*('Scenario Inputs'!R3/'Scenario Inputs'!$G$3)</f>
        <v>0</v>
      </c>
      <c r="N5" s="166">
        <f>'Scenario Inputs'!S160*('Scenario Inputs'!S3/'Scenario Inputs'!$G$3)</f>
        <v>0</v>
      </c>
      <c r="O5" s="166">
        <f>'Scenario Inputs'!T160*('Scenario Inputs'!T3/'Scenario Inputs'!$G$3)</f>
        <v>0</v>
      </c>
      <c r="P5" s="166">
        <f>'Scenario Inputs'!U160*('Scenario Inputs'!U3/'Scenario Inputs'!$G$3)</f>
        <v>0</v>
      </c>
      <c r="Q5" s="166">
        <f>'Scenario Inputs'!V160*('Scenario Inputs'!V3/'Scenario Inputs'!$G$3)</f>
        <v>0</v>
      </c>
      <c r="R5" s="166">
        <f>'Scenario Inputs'!W160*('Scenario Inputs'!W3/'Scenario Inputs'!$G$3)</f>
        <v>0</v>
      </c>
      <c r="S5" s="166">
        <f>'Scenario Inputs'!X160*('Scenario Inputs'!X3/'Scenario Inputs'!$G$3)</f>
        <v>0</v>
      </c>
      <c r="T5" s="166">
        <f>'Scenario Inputs'!Y160*('Scenario Inputs'!Y3/'Scenario Inputs'!$G$3)</f>
        <v>0</v>
      </c>
      <c r="U5" s="166">
        <f>'Scenario Inputs'!Z160*('Scenario Inputs'!Z3/'Scenario Inputs'!$G$3)</f>
        <v>0</v>
      </c>
      <c r="V5" s="166">
        <f>'Scenario Inputs'!AA160*('Scenario Inputs'!AA3/'Scenario Inputs'!$G$3)</f>
        <v>0</v>
      </c>
      <c r="W5" s="166">
        <f>'Scenario Inputs'!AB160*('Scenario Inputs'!AB3/'Scenario Inputs'!$G$3)</f>
        <v>0</v>
      </c>
      <c r="X5" s="166">
        <f>'Scenario Inputs'!AC160*('Scenario Inputs'!AC3/'Scenario Inputs'!$G$3)</f>
        <v>0</v>
      </c>
      <c r="Y5" s="166">
        <f>'Scenario Inputs'!AD160*('Scenario Inputs'!AD3/'Scenario Inputs'!$G$3)</f>
        <v>0</v>
      </c>
      <c r="Z5" s="166">
        <f>'Scenario Inputs'!AE160*('Scenario Inputs'!AE3/'Scenario Inputs'!$G$3)</f>
        <v>0</v>
      </c>
      <c r="AA5" s="166">
        <f>'Scenario Inputs'!AF160*('Scenario Inputs'!AF3/'Scenario Inputs'!$G$3)</f>
        <v>0</v>
      </c>
      <c r="AB5" s="166">
        <f>'Scenario Inputs'!AG160*('Scenario Inputs'!AG3/'Scenario Inputs'!$G$3)</f>
        <v>0</v>
      </c>
      <c r="AC5" s="163">
        <f>'Scenario Inputs'!AH160*('Scenario Inputs'!AH3/'Scenario Inputs'!$G$3)</f>
        <v>0</v>
      </c>
    </row>
    <row r="6" spans="2:29" x14ac:dyDescent="0.3">
      <c r="B6" s="17" t="s">
        <v>89</v>
      </c>
      <c r="C6" s="17" t="s">
        <v>86</v>
      </c>
      <c r="D6" s="17" t="s">
        <v>87</v>
      </c>
      <c r="E6" s="16">
        <f t="shared" ref="E6:AC6" si="0">E5+E4</f>
        <v>0</v>
      </c>
      <c r="F6" s="16">
        <f t="shared" si="0"/>
        <v>0</v>
      </c>
      <c r="G6" s="16">
        <f t="shared" si="0"/>
        <v>0</v>
      </c>
      <c r="H6" s="16">
        <f t="shared" si="0"/>
        <v>0</v>
      </c>
      <c r="I6" s="16">
        <f t="shared" si="0"/>
        <v>0</v>
      </c>
      <c r="J6" s="16">
        <f t="shared" si="0"/>
        <v>0</v>
      </c>
      <c r="K6" s="16">
        <f t="shared" si="0"/>
        <v>0</v>
      </c>
      <c r="L6" s="16">
        <f t="shared" si="0"/>
        <v>0</v>
      </c>
      <c r="M6" s="16">
        <f t="shared" si="0"/>
        <v>0</v>
      </c>
      <c r="N6" s="16">
        <f t="shared" si="0"/>
        <v>0</v>
      </c>
      <c r="O6" s="16">
        <f t="shared" si="0"/>
        <v>0</v>
      </c>
      <c r="P6" s="16">
        <f t="shared" si="0"/>
        <v>0</v>
      </c>
      <c r="Q6" s="16">
        <f t="shared" si="0"/>
        <v>0</v>
      </c>
      <c r="R6" s="16">
        <f t="shared" si="0"/>
        <v>0</v>
      </c>
      <c r="S6" s="16">
        <f t="shared" si="0"/>
        <v>0</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0</v>
      </c>
      <c r="F8" s="41">
        <f t="shared" ref="F8:AC8" si="1">F4</f>
        <v>0</v>
      </c>
      <c r="G8" s="41">
        <f t="shared" si="1"/>
        <v>0</v>
      </c>
      <c r="H8" s="41">
        <f t="shared" si="1"/>
        <v>0</v>
      </c>
      <c r="I8" s="41">
        <f t="shared" si="1"/>
        <v>0</v>
      </c>
      <c r="J8" s="41">
        <f t="shared" si="1"/>
        <v>0</v>
      </c>
      <c r="K8" s="41">
        <f t="shared" si="1"/>
        <v>0</v>
      </c>
      <c r="L8" s="41">
        <f t="shared" si="1"/>
        <v>0</v>
      </c>
      <c r="M8" s="41">
        <f t="shared" si="1"/>
        <v>0</v>
      </c>
      <c r="N8" s="41">
        <f t="shared" si="1"/>
        <v>0</v>
      </c>
      <c r="O8" s="41">
        <f t="shared" si="1"/>
        <v>0</v>
      </c>
      <c r="P8" s="41">
        <f t="shared" si="1"/>
        <v>0</v>
      </c>
      <c r="Q8" s="41">
        <f t="shared" si="1"/>
        <v>0</v>
      </c>
      <c r="R8" s="41">
        <f t="shared" si="1"/>
        <v>0</v>
      </c>
      <c r="S8" s="41">
        <f t="shared" si="1"/>
        <v>0</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30"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0</v>
      </c>
      <c r="G12" s="74">
        <f t="shared" ref="G12:AC12" si="2">F21</f>
        <v>0</v>
      </c>
      <c r="H12" s="74">
        <f t="shared" si="2"/>
        <v>0</v>
      </c>
      <c r="I12" s="74">
        <f t="shared" si="2"/>
        <v>0</v>
      </c>
      <c r="J12" s="74">
        <f t="shared" si="2"/>
        <v>0</v>
      </c>
      <c r="K12" s="74">
        <f t="shared" si="2"/>
        <v>0</v>
      </c>
      <c r="L12" s="74">
        <f t="shared" si="2"/>
        <v>0</v>
      </c>
      <c r="M12" s="74">
        <f t="shared" si="2"/>
        <v>0</v>
      </c>
      <c r="N12" s="74">
        <f t="shared" si="2"/>
        <v>0</v>
      </c>
      <c r="O12" s="74">
        <f t="shared" si="2"/>
        <v>0</v>
      </c>
      <c r="P12" s="74">
        <f t="shared" si="2"/>
        <v>0</v>
      </c>
      <c r="Q12" s="74">
        <f t="shared" si="2"/>
        <v>0</v>
      </c>
      <c r="R12" s="74">
        <f t="shared" si="2"/>
        <v>0</v>
      </c>
      <c r="S12" s="74">
        <f t="shared" si="2"/>
        <v>0</v>
      </c>
      <c r="T12" s="74">
        <f t="shared" si="2"/>
        <v>0</v>
      </c>
      <c r="U12" s="74">
        <f t="shared" si="2"/>
        <v>0</v>
      </c>
      <c r="V12" s="74">
        <f t="shared" si="2"/>
        <v>0</v>
      </c>
      <c r="W12" s="74">
        <f t="shared" si="2"/>
        <v>0</v>
      </c>
      <c r="X12" s="74">
        <f t="shared" si="2"/>
        <v>0</v>
      </c>
      <c r="Y12" s="74">
        <f t="shared" si="2"/>
        <v>0</v>
      </c>
      <c r="Z12" s="74">
        <f t="shared" si="2"/>
        <v>0</v>
      </c>
      <c r="AA12" s="74">
        <f t="shared" si="2"/>
        <v>0</v>
      </c>
      <c r="AB12" s="74">
        <f t="shared" si="2"/>
        <v>0</v>
      </c>
      <c r="AC12" s="74">
        <f t="shared" si="2"/>
        <v>0</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v>
      </c>
      <c r="G14" s="43">
        <f t="shared" ref="G14:AC14" si="3">G13*G12</f>
        <v>0</v>
      </c>
      <c r="H14" s="43">
        <f t="shared" si="3"/>
        <v>0</v>
      </c>
      <c r="I14" s="43">
        <f t="shared" si="3"/>
        <v>0</v>
      </c>
      <c r="J14" s="43">
        <f t="shared" si="3"/>
        <v>0</v>
      </c>
      <c r="K14" s="43">
        <f t="shared" si="3"/>
        <v>0</v>
      </c>
      <c r="L14" s="43">
        <f t="shared" si="3"/>
        <v>0</v>
      </c>
      <c r="M14" s="43">
        <f t="shared" si="3"/>
        <v>0</v>
      </c>
      <c r="N14" s="43">
        <f t="shared" si="3"/>
        <v>0</v>
      </c>
      <c r="O14" s="43">
        <f t="shared" si="3"/>
        <v>0</v>
      </c>
      <c r="P14" s="43">
        <f t="shared" si="3"/>
        <v>0</v>
      </c>
      <c r="Q14" s="43">
        <f t="shared" si="3"/>
        <v>0</v>
      </c>
      <c r="R14" s="43">
        <f t="shared" si="3"/>
        <v>0</v>
      </c>
      <c r="S14" s="43">
        <f t="shared" si="3"/>
        <v>0</v>
      </c>
      <c r="T14" s="43">
        <f t="shared" si="3"/>
        <v>0</v>
      </c>
      <c r="U14" s="43">
        <f t="shared" si="3"/>
        <v>0</v>
      </c>
      <c r="V14" s="43">
        <f t="shared" si="3"/>
        <v>0</v>
      </c>
      <c r="W14" s="43">
        <f t="shared" si="3"/>
        <v>0</v>
      </c>
      <c r="X14" s="43">
        <f t="shared" si="3"/>
        <v>0</v>
      </c>
      <c r="Y14" s="43">
        <f t="shared" si="3"/>
        <v>0</v>
      </c>
      <c r="Z14" s="43">
        <f t="shared" si="3"/>
        <v>0</v>
      </c>
      <c r="AA14" s="43">
        <f t="shared" si="3"/>
        <v>0</v>
      </c>
      <c r="AB14" s="43">
        <f t="shared" si="3"/>
        <v>0</v>
      </c>
      <c r="AC14" s="43">
        <f t="shared" si="3"/>
        <v>0</v>
      </c>
    </row>
    <row r="15" spans="2:29" x14ac:dyDescent="0.3">
      <c r="B15" s="19" t="s">
        <v>96</v>
      </c>
      <c r="C15" s="3" t="s">
        <v>86</v>
      </c>
      <c r="D15" s="3" t="s">
        <v>87</v>
      </c>
      <c r="E15" s="25">
        <f t="shared" ref="E15:AC15" si="4">E8</f>
        <v>0</v>
      </c>
      <c r="F15" s="25">
        <f t="shared" si="4"/>
        <v>0</v>
      </c>
      <c r="G15" s="25">
        <f t="shared" si="4"/>
        <v>0</v>
      </c>
      <c r="H15" s="25">
        <f t="shared" si="4"/>
        <v>0</v>
      </c>
      <c r="I15" s="25">
        <f t="shared" si="4"/>
        <v>0</v>
      </c>
      <c r="J15" s="25">
        <f t="shared" si="4"/>
        <v>0</v>
      </c>
      <c r="K15" s="25">
        <f t="shared" si="4"/>
        <v>0</v>
      </c>
      <c r="L15" s="25">
        <f t="shared" si="4"/>
        <v>0</v>
      </c>
      <c r="M15" s="25">
        <f t="shared" si="4"/>
        <v>0</v>
      </c>
      <c r="N15" s="25">
        <f t="shared" si="4"/>
        <v>0</v>
      </c>
      <c r="O15" s="25">
        <f t="shared" si="4"/>
        <v>0</v>
      </c>
      <c r="P15" s="25">
        <f t="shared" si="4"/>
        <v>0</v>
      </c>
      <c r="Q15" s="25">
        <f t="shared" si="4"/>
        <v>0</v>
      </c>
      <c r="R15" s="25">
        <f t="shared" si="4"/>
        <v>0</v>
      </c>
      <c r="S15" s="25">
        <f t="shared" si="4"/>
        <v>0</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Inputs'!J165</f>
        <v>4.07E-2</v>
      </c>
      <c r="F17" s="26">
        <f>'Scenario Inputs'!K165</f>
        <v>4.07E-2</v>
      </c>
      <c r="G17" s="26">
        <f>'Scenario Inputs'!L165</f>
        <v>4.07E-2</v>
      </c>
      <c r="H17" s="26">
        <f>'Scenario Inputs'!M165</f>
        <v>4.07E-2</v>
      </c>
      <c r="I17" s="26">
        <f>'Scenario Inputs'!N165</f>
        <v>4.07E-2</v>
      </c>
      <c r="J17" s="26">
        <f>'Scenario Inputs'!O165</f>
        <v>4.07E-2</v>
      </c>
      <c r="K17" s="26">
        <f>'Scenario Inputs'!P165</f>
        <v>4.07E-2</v>
      </c>
      <c r="L17" s="26">
        <f>'Scenario Inputs'!Q165</f>
        <v>4.07E-2</v>
      </c>
      <c r="M17" s="26">
        <f>'Scenario Inputs'!R165</f>
        <v>4.07E-2</v>
      </c>
      <c r="N17" s="26">
        <f>'Scenario Inputs'!S165</f>
        <v>4.07E-2</v>
      </c>
      <c r="O17" s="26">
        <f>'Scenario Inputs'!T165</f>
        <v>4.07E-2</v>
      </c>
      <c r="P17" s="26">
        <f>'Scenario Inputs'!U165</f>
        <v>4.07E-2</v>
      </c>
      <c r="Q17" s="26">
        <f>'Scenario Inputs'!V165</f>
        <v>4.07E-2</v>
      </c>
      <c r="R17" s="26">
        <f>'Scenario Inputs'!W165</f>
        <v>4.07E-2</v>
      </c>
      <c r="S17" s="26">
        <f>'Scenario Inputs'!X165</f>
        <v>4.07E-2</v>
      </c>
      <c r="T17" s="26">
        <f>'Scenario Inputs'!Y165</f>
        <v>4.07E-2</v>
      </c>
      <c r="U17" s="26">
        <f>'Scenario Inputs'!Z165</f>
        <v>4.07E-2</v>
      </c>
      <c r="V17" s="26">
        <f>'Scenario Inputs'!AA165</f>
        <v>4.07E-2</v>
      </c>
      <c r="W17" s="26">
        <f>'Scenario Inputs'!AB165</f>
        <v>4.07E-2</v>
      </c>
      <c r="X17" s="26">
        <f>'Scenario Inputs'!AC165</f>
        <v>4.07E-2</v>
      </c>
      <c r="Y17" s="26">
        <f>'Scenario Inputs'!AD165</f>
        <v>4.07E-2</v>
      </c>
      <c r="Z17" s="26">
        <f>'Scenario Inputs'!AE165</f>
        <v>4.07E-2</v>
      </c>
      <c r="AA17" s="26">
        <f>'Scenario Inputs'!AF165</f>
        <v>4.07E-2</v>
      </c>
      <c r="AB17" s="26">
        <f>'Scenario Inputs'!AG165</f>
        <v>4.07E-2</v>
      </c>
      <c r="AC17" s="26">
        <f>'Scenario Inputs'!AH165</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0</v>
      </c>
      <c r="G19" s="43">
        <f t="shared" ref="G19:AC19" si="5">(G12+G14)*G17</f>
        <v>0</v>
      </c>
      <c r="H19" s="43">
        <f t="shared" si="5"/>
        <v>0</v>
      </c>
      <c r="I19" s="43">
        <f t="shared" si="5"/>
        <v>0</v>
      </c>
      <c r="J19" s="43">
        <f t="shared" si="5"/>
        <v>0</v>
      </c>
      <c r="K19" s="43">
        <f t="shared" si="5"/>
        <v>0</v>
      </c>
      <c r="L19" s="43">
        <f t="shared" si="5"/>
        <v>0</v>
      </c>
      <c r="M19" s="43">
        <f t="shared" si="5"/>
        <v>0</v>
      </c>
      <c r="N19" s="43">
        <f t="shared" si="5"/>
        <v>0</v>
      </c>
      <c r="O19" s="43">
        <f t="shared" si="5"/>
        <v>0</v>
      </c>
      <c r="P19" s="43">
        <f t="shared" si="5"/>
        <v>0</v>
      </c>
      <c r="Q19" s="43">
        <f t="shared" si="5"/>
        <v>0</v>
      </c>
      <c r="R19" s="43">
        <f t="shared" si="5"/>
        <v>0</v>
      </c>
      <c r="S19" s="43">
        <f t="shared" si="5"/>
        <v>0</v>
      </c>
      <c r="T19" s="43">
        <f t="shared" si="5"/>
        <v>0</v>
      </c>
      <c r="U19" s="43">
        <f t="shared" si="5"/>
        <v>0</v>
      </c>
      <c r="V19" s="43">
        <f t="shared" si="5"/>
        <v>0</v>
      </c>
      <c r="W19" s="43">
        <f t="shared" si="5"/>
        <v>0</v>
      </c>
      <c r="X19" s="43">
        <f t="shared" si="5"/>
        <v>0</v>
      </c>
      <c r="Y19" s="43">
        <f t="shared" si="5"/>
        <v>0</v>
      </c>
      <c r="Z19" s="43">
        <f t="shared" si="5"/>
        <v>0</v>
      </c>
      <c r="AA19" s="43">
        <f t="shared" si="5"/>
        <v>0</v>
      </c>
      <c r="AB19" s="43">
        <f t="shared" si="5"/>
        <v>0</v>
      </c>
      <c r="AC19" s="43">
        <f t="shared" si="5"/>
        <v>0</v>
      </c>
    </row>
    <row r="20" spans="2:29" x14ac:dyDescent="0.3">
      <c r="B20" s="18" t="s">
        <v>234</v>
      </c>
      <c r="C20" s="3" t="s">
        <v>86</v>
      </c>
      <c r="D20" s="3" t="s">
        <v>87</v>
      </c>
      <c r="E20" s="43">
        <f>E15*E16*E17</f>
        <v>0</v>
      </c>
      <c r="F20" s="43">
        <f>F15*F16*F17</f>
        <v>0</v>
      </c>
      <c r="G20" s="43">
        <f t="shared" ref="G20:AC20" si="6">G15*G16*G17</f>
        <v>0</v>
      </c>
      <c r="H20" s="43">
        <f t="shared" si="6"/>
        <v>0</v>
      </c>
      <c r="I20" s="43">
        <f t="shared" si="6"/>
        <v>0</v>
      </c>
      <c r="J20" s="43">
        <f t="shared" si="6"/>
        <v>0</v>
      </c>
      <c r="K20" s="43">
        <f t="shared" si="6"/>
        <v>0</v>
      </c>
      <c r="L20" s="43">
        <f t="shared" si="6"/>
        <v>0</v>
      </c>
      <c r="M20" s="43">
        <f t="shared" si="6"/>
        <v>0</v>
      </c>
      <c r="N20" s="43">
        <f t="shared" si="6"/>
        <v>0</v>
      </c>
      <c r="O20" s="43">
        <f t="shared" si="6"/>
        <v>0</v>
      </c>
      <c r="P20" s="43">
        <f t="shared" si="6"/>
        <v>0</v>
      </c>
      <c r="Q20" s="43">
        <f t="shared" si="6"/>
        <v>0</v>
      </c>
      <c r="R20" s="43">
        <f t="shared" si="6"/>
        <v>0</v>
      </c>
      <c r="S20" s="43">
        <f t="shared" si="6"/>
        <v>0</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0</v>
      </c>
      <c r="F21" s="76">
        <f>F12+F14+F15-F19-F20</f>
        <v>0</v>
      </c>
      <c r="G21" s="76">
        <f t="shared" ref="G21:AC21" si="7">G12+G14+G15-G19-G20</f>
        <v>0</v>
      </c>
      <c r="H21" s="76">
        <f t="shared" si="7"/>
        <v>0</v>
      </c>
      <c r="I21" s="76">
        <f t="shared" si="7"/>
        <v>0</v>
      </c>
      <c r="J21" s="76">
        <f t="shared" si="7"/>
        <v>0</v>
      </c>
      <c r="K21" s="76">
        <f t="shared" si="7"/>
        <v>0</v>
      </c>
      <c r="L21" s="76">
        <f t="shared" si="7"/>
        <v>0</v>
      </c>
      <c r="M21" s="76">
        <f t="shared" si="7"/>
        <v>0</v>
      </c>
      <c r="N21" s="76">
        <f t="shared" si="7"/>
        <v>0</v>
      </c>
      <c r="O21" s="76">
        <f t="shared" si="7"/>
        <v>0</v>
      </c>
      <c r="P21" s="76">
        <f t="shared" si="7"/>
        <v>0</v>
      </c>
      <c r="Q21" s="76">
        <f t="shared" si="7"/>
        <v>0</v>
      </c>
      <c r="R21" s="76">
        <f t="shared" si="7"/>
        <v>0</v>
      </c>
      <c r="S21" s="76">
        <f t="shared" si="7"/>
        <v>0</v>
      </c>
      <c r="T21" s="76">
        <f t="shared" si="7"/>
        <v>0</v>
      </c>
      <c r="U21" s="76">
        <f t="shared" si="7"/>
        <v>0</v>
      </c>
      <c r="V21" s="76">
        <f t="shared" si="7"/>
        <v>0</v>
      </c>
      <c r="W21" s="76">
        <f t="shared" si="7"/>
        <v>0</v>
      </c>
      <c r="X21" s="76">
        <f t="shared" si="7"/>
        <v>0</v>
      </c>
      <c r="Y21" s="76">
        <f t="shared" si="7"/>
        <v>0</v>
      </c>
      <c r="Z21" s="76">
        <f t="shared" si="7"/>
        <v>0</v>
      </c>
      <c r="AA21" s="76">
        <f t="shared" si="7"/>
        <v>0</v>
      </c>
      <c r="AB21" s="76">
        <f t="shared" si="7"/>
        <v>0</v>
      </c>
      <c r="AC21" s="76">
        <f t="shared" si="7"/>
        <v>0</v>
      </c>
    </row>
    <row r="22" spans="2:29" x14ac:dyDescent="0.3">
      <c r="B22" s="27" t="s">
        <v>245</v>
      </c>
      <c r="C22" s="28" t="s">
        <v>86</v>
      </c>
      <c r="D22" s="28" t="s">
        <v>87</v>
      </c>
      <c r="E22" s="170">
        <f t="shared" ref="E22" si="8">AVERAGE(SUM(E12,E14),(E21*(1/(1+E29))))</f>
        <v>0</v>
      </c>
      <c r="F22" s="170">
        <f t="shared" ref="F22" si="9">AVERAGE(SUM(F12,F14),(F21*(1/(1+F29))))</f>
        <v>0</v>
      </c>
      <c r="G22" s="170">
        <f t="shared" ref="G22" si="10">AVERAGE(SUM(G12,G14),(G21*(1/(1+G29))))</f>
        <v>0</v>
      </c>
      <c r="H22" s="170">
        <f t="shared" ref="H22" si="11">AVERAGE(SUM(H12,H14),(H21*(1/(1+H29))))</f>
        <v>0</v>
      </c>
      <c r="I22" s="170">
        <f t="shared" ref="I22" si="12">AVERAGE(SUM(I12,I14),(I21*(1/(1+I29))))</f>
        <v>0</v>
      </c>
      <c r="J22" s="170">
        <f t="shared" ref="J22" si="13">AVERAGE(SUM(J12,J14),(J21*(1/(1+J29))))</f>
        <v>0</v>
      </c>
      <c r="K22" s="170">
        <f t="shared" ref="K22" si="14">AVERAGE(SUM(K12,K14),(K21*(1/(1+K29))))</f>
        <v>0</v>
      </c>
      <c r="L22" s="170">
        <f t="shared" ref="L22" si="15">AVERAGE(SUM(L12,L14),(L21*(1/(1+L29))))</f>
        <v>0</v>
      </c>
      <c r="M22" s="170">
        <f t="shared" ref="M22" si="16">AVERAGE(SUM(M12,M14),(M21*(1/(1+M29))))</f>
        <v>0</v>
      </c>
      <c r="N22" s="170">
        <f t="shared" ref="N22" si="17">AVERAGE(SUM(N12,N14),(N21*(1/(1+N29))))</f>
        <v>0</v>
      </c>
      <c r="O22" s="170">
        <f t="shared" ref="O22" si="18">AVERAGE(SUM(O12,O14),(O21*(1/(1+O29))))</f>
        <v>0</v>
      </c>
      <c r="P22" s="170">
        <f t="shared" ref="P22" si="19">AVERAGE(SUM(P12,P14),(P21*(1/(1+P29))))</f>
        <v>0</v>
      </c>
      <c r="Q22" s="170">
        <f t="shared" ref="Q22" si="20">AVERAGE(SUM(Q12,Q14),(Q21*(1/(1+Q29))))</f>
        <v>0</v>
      </c>
      <c r="R22" s="170">
        <f t="shared" ref="R22" si="21">AVERAGE(SUM(R12,R14),(R21*(1/(1+R29))))</f>
        <v>0</v>
      </c>
      <c r="S22" s="170">
        <f t="shared" ref="S22" si="22">AVERAGE(SUM(S12,S14),(S21*(1/(1+S29))))</f>
        <v>0</v>
      </c>
      <c r="T22" s="170">
        <f t="shared" ref="T22" si="23">AVERAGE(SUM(T12,T14),(T21*(1/(1+T29))))</f>
        <v>0</v>
      </c>
      <c r="U22" s="170">
        <f t="shared" ref="U22" si="24">AVERAGE(SUM(U12,U14),(U21*(1/(1+U29))))</f>
        <v>0</v>
      </c>
      <c r="V22" s="170">
        <f t="shared" ref="V22" si="25">AVERAGE(SUM(V12,V14),(V21*(1/(1+V29))))</f>
        <v>0</v>
      </c>
      <c r="W22" s="170">
        <f t="shared" ref="W22" si="26">AVERAGE(SUM(W12,W14),(W21*(1/(1+W29))))</f>
        <v>0</v>
      </c>
      <c r="X22" s="170">
        <f t="shared" ref="X22" si="27">AVERAGE(SUM(X12,X14),(X21*(1/(1+X29))))</f>
        <v>0</v>
      </c>
      <c r="Y22" s="170">
        <f t="shared" ref="Y22" si="28">AVERAGE(SUM(Y12,Y14),(Y21*(1/(1+Y29))))</f>
        <v>0</v>
      </c>
      <c r="Z22" s="170">
        <f t="shared" ref="Z22" si="29">AVERAGE(SUM(Z12,Z14),(Z21*(1/(1+Z29))))</f>
        <v>0</v>
      </c>
      <c r="AA22" s="170">
        <f t="shared" ref="AA22" si="30">AVERAGE(SUM(AA12,AA14),(AA21*(1/(1+AA29))))</f>
        <v>0</v>
      </c>
      <c r="AB22" s="170">
        <f t="shared" ref="AB22" si="31">AVERAGE(SUM(AB12,AB14),(AB21*(1/(1+AB29))))</f>
        <v>0</v>
      </c>
      <c r="AC22" s="170">
        <f t="shared" ref="AC22" si="32">AVERAGE(SUM(AC12,AC14),(AC21*(1/(1+AC29))))</f>
        <v>0</v>
      </c>
    </row>
    <row r="23" spans="2:29" ht="15" thickBot="1" x14ac:dyDescent="0.35">
      <c r="B23" s="56" t="s">
        <v>229</v>
      </c>
      <c r="C23" s="57" t="s">
        <v>86</v>
      </c>
      <c r="D23" s="57" t="s">
        <v>87</v>
      </c>
      <c r="E23" s="75">
        <f t="shared" ref="E23" si="33">E19+E20</f>
        <v>0</v>
      </c>
      <c r="F23" s="75">
        <f t="shared" ref="F23:AC23" si="34">F19+F20</f>
        <v>0</v>
      </c>
      <c r="G23" s="75">
        <f t="shared" si="34"/>
        <v>0</v>
      </c>
      <c r="H23" s="75">
        <f t="shared" si="34"/>
        <v>0</v>
      </c>
      <c r="I23" s="75">
        <f t="shared" si="34"/>
        <v>0</v>
      </c>
      <c r="J23" s="75">
        <f t="shared" si="34"/>
        <v>0</v>
      </c>
      <c r="K23" s="75">
        <f t="shared" si="34"/>
        <v>0</v>
      </c>
      <c r="L23" s="75">
        <f t="shared" si="34"/>
        <v>0</v>
      </c>
      <c r="M23" s="75">
        <f t="shared" si="34"/>
        <v>0</v>
      </c>
      <c r="N23" s="75">
        <f t="shared" si="34"/>
        <v>0</v>
      </c>
      <c r="O23" s="75">
        <f t="shared" si="34"/>
        <v>0</v>
      </c>
      <c r="P23" s="75">
        <f t="shared" si="34"/>
        <v>0</v>
      </c>
      <c r="Q23" s="75">
        <f t="shared" si="34"/>
        <v>0</v>
      </c>
      <c r="R23" s="75">
        <f t="shared" si="34"/>
        <v>0</v>
      </c>
      <c r="S23" s="75">
        <f t="shared" si="34"/>
        <v>0</v>
      </c>
      <c r="T23" s="75">
        <f t="shared" si="34"/>
        <v>0</v>
      </c>
      <c r="U23" s="75">
        <f t="shared" si="34"/>
        <v>0</v>
      </c>
      <c r="V23" s="75">
        <f t="shared" si="34"/>
        <v>0</v>
      </c>
      <c r="W23" s="75">
        <f t="shared" si="34"/>
        <v>0</v>
      </c>
      <c r="X23" s="75">
        <f t="shared" si="34"/>
        <v>0</v>
      </c>
      <c r="Y23" s="75">
        <f t="shared" si="34"/>
        <v>0</v>
      </c>
      <c r="Z23" s="75">
        <f t="shared" si="34"/>
        <v>0</v>
      </c>
      <c r="AA23" s="75">
        <f t="shared" si="34"/>
        <v>0</v>
      </c>
      <c r="AB23" s="75">
        <f t="shared" si="34"/>
        <v>0</v>
      </c>
      <c r="AC23" s="75">
        <f t="shared" si="34"/>
        <v>0</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35">F5</f>
        <v>0</v>
      </c>
      <c r="G26" s="171">
        <f t="shared" si="35"/>
        <v>0</v>
      </c>
      <c r="H26" s="171">
        <f t="shared" si="35"/>
        <v>0</v>
      </c>
      <c r="I26" s="171">
        <f t="shared" si="35"/>
        <v>0</v>
      </c>
      <c r="J26" s="171">
        <f t="shared" si="35"/>
        <v>0</v>
      </c>
      <c r="K26" s="171">
        <f t="shared" si="35"/>
        <v>0</v>
      </c>
      <c r="L26" s="171">
        <f t="shared" si="35"/>
        <v>0</v>
      </c>
      <c r="M26" s="171">
        <f t="shared" si="35"/>
        <v>0</v>
      </c>
      <c r="N26" s="171">
        <f t="shared" si="35"/>
        <v>0</v>
      </c>
      <c r="O26" s="171">
        <f t="shared" si="35"/>
        <v>0</v>
      </c>
      <c r="P26" s="171">
        <f t="shared" si="35"/>
        <v>0</v>
      </c>
      <c r="Q26" s="171">
        <f t="shared" si="35"/>
        <v>0</v>
      </c>
      <c r="R26" s="171">
        <f t="shared" si="35"/>
        <v>0</v>
      </c>
      <c r="S26" s="171">
        <f t="shared" si="35"/>
        <v>0</v>
      </c>
      <c r="T26" s="171">
        <f t="shared" si="35"/>
        <v>0</v>
      </c>
      <c r="U26" s="171">
        <f t="shared" si="35"/>
        <v>0</v>
      </c>
      <c r="V26" s="171">
        <f t="shared" si="35"/>
        <v>0</v>
      </c>
      <c r="W26" s="171">
        <f t="shared" si="35"/>
        <v>0</v>
      </c>
      <c r="X26" s="171">
        <f t="shared" si="35"/>
        <v>0</v>
      </c>
      <c r="Y26" s="171">
        <f t="shared" si="35"/>
        <v>0</v>
      </c>
      <c r="Z26" s="171">
        <f t="shared" si="35"/>
        <v>0</v>
      </c>
      <c r="AA26" s="171">
        <f t="shared" si="35"/>
        <v>0</v>
      </c>
      <c r="AB26" s="171">
        <f t="shared" si="35"/>
        <v>0</v>
      </c>
      <c r="AC26" s="171">
        <f t="shared" si="35"/>
        <v>0</v>
      </c>
    </row>
    <row r="27" spans="2:29" x14ac:dyDescent="0.3">
      <c r="B27" s="3" t="s">
        <v>230</v>
      </c>
      <c r="C27" s="36" t="s">
        <v>86</v>
      </c>
      <c r="D27" s="36" t="s">
        <v>87</v>
      </c>
      <c r="E27" s="38">
        <f t="shared" ref="E27:AC27" si="36">E23</f>
        <v>0</v>
      </c>
      <c r="F27" s="38">
        <f t="shared" si="36"/>
        <v>0</v>
      </c>
      <c r="G27" s="38">
        <f t="shared" si="36"/>
        <v>0</v>
      </c>
      <c r="H27" s="38">
        <f t="shared" si="36"/>
        <v>0</v>
      </c>
      <c r="I27" s="38">
        <f t="shared" si="36"/>
        <v>0</v>
      </c>
      <c r="J27" s="38">
        <f t="shared" si="36"/>
        <v>0</v>
      </c>
      <c r="K27" s="38">
        <f t="shared" si="36"/>
        <v>0</v>
      </c>
      <c r="L27" s="38">
        <f t="shared" si="36"/>
        <v>0</v>
      </c>
      <c r="M27" s="38">
        <f t="shared" si="36"/>
        <v>0</v>
      </c>
      <c r="N27" s="38">
        <f t="shared" si="36"/>
        <v>0</v>
      </c>
      <c r="O27" s="38">
        <f t="shared" si="36"/>
        <v>0</v>
      </c>
      <c r="P27" s="38">
        <f t="shared" si="36"/>
        <v>0</v>
      </c>
      <c r="Q27" s="38">
        <f t="shared" si="36"/>
        <v>0</v>
      </c>
      <c r="R27" s="38">
        <f t="shared" si="36"/>
        <v>0</v>
      </c>
      <c r="S27" s="38">
        <f t="shared" si="36"/>
        <v>0</v>
      </c>
      <c r="T27" s="38">
        <f t="shared" si="36"/>
        <v>0</v>
      </c>
      <c r="U27" s="38">
        <f t="shared" si="36"/>
        <v>0</v>
      </c>
      <c r="V27" s="38">
        <f t="shared" si="36"/>
        <v>0</v>
      </c>
      <c r="W27" s="38">
        <f t="shared" si="36"/>
        <v>0</v>
      </c>
      <c r="X27" s="38">
        <f t="shared" si="36"/>
        <v>0</v>
      </c>
      <c r="Y27" s="38">
        <f t="shared" si="36"/>
        <v>0</v>
      </c>
      <c r="Z27" s="38">
        <f t="shared" si="36"/>
        <v>0</v>
      </c>
      <c r="AA27" s="38">
        <f t="shared" si="36"/>
        <v>0</v>
      </c>
      <c r="AB27" s="38">
        <f t="shared" si="36"/>
        <v>0</v>
      </c>
      <c r="AC27" s="38">
        <f t="shared" si="36"/>
        <v>0</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AC30" si="37">E29*E22</f>
        <v>0</v>
      </c>
      <c r="F30" s="38">
        <f t="shared" si="37"/>
        <v>0</v>
      </c>
      <c r="G30" s="38">
        <f t="shared" si="37"/>
        <v>0</v>
      </c>
      <c r="H30" s="38">
        <f t="shared" si="37"/>
        <v>0</v>
      </c>
      <c r="I30" s="38">
        <f t="shared" si="37"/>
        <v>0</v>
      </c>
      <c r="J30" s="38">
        <f t="shared" si="37"/>
        <v>0</v>
      </c>
      <c r="K30" s="38">
        <f t="shared" si="37"/>
        <v>0</v>
      </c>
      <c r="L30" s="38">
        <f t="shared" si="37"/>
        <v>0</v>
      </c>
      <c r="M30" s="38">
        <f t="shared" si="37"/>
        <v>0</v>
      </c>
      <c r="N30" s="38">
        <f t="shared" si="37"/>
        <v>0</v>
      </c>
      <c r="O30" s="38">
        <f t="shared" si="37"/>
        <v>0</v>
      </c>
      <c r="P30" s="38">
        <f t="shared" si="37"/>
        <v>0</v>
      </c>
      <c r="Q30" s="38">
        <f t="shared" si="37"/>
        <v>0</v>
      </c>
      <c r="R30" s="38">
        <f t="shared" si="37"/>
        <v>0</v>
      </c>
      <c r="S30" s="38">
        <f t="shared" si="37"/>
        <v>0</v>
      </c>
      <c r="T30" s="38">
        <f t="shared" si="37"/>
        <v>0</v>
      </c>
      <c r="U30" s="38">
        <f t="shared" si="37"/>
        <v>0</v>
      </c>
      <c r="V30" s="38">
        <f t="shared" si="37"/>
        <v>0</v>
      </c>
      <c r="W30" s="38">
        <f t="shared" si="37"/>
        <v>0</v>
      </c>
      <c r="X30" s="38">
        <f t="shared" si="37"/>
        <v>0</v>
      </c>
      <c r="Y30" s="38">
        <f t="shared" si="37"/>
        <v>0</v>
      </c>
      <c r="Z30" s="38">
        <f t="shared" si="37"/>
        <v>0</v>
      </c>
      <c r="AA30" s="38">
        <f t="shared" si="37"/>
        <v>0</v>
      </c>
      <c r="AB30" s="38">
        <f t="shared" si="37"/>
        <v>0</v>
      </c>
      <c r="AC30" s="38">
        <f t="shared" si="37"/>
        <v>0</v>
      </c>
    </row>
    <row r="31" spans="2:29" ht="15" thickBot="1" x14ac:dyDescent="0.35">
      <c r="B31" s="218" t="s">
        <v>100</v>
      </c>
      <c r="C31" s="229" t="s">
        <v>86</v>
      </c>
      <c r="D31" s="230" t="s">
        <v>87</v>
      </c>
      <c r="E31" s="231">
        <f>E26+E27+E30</f>
        <v>0</v>
      </c>
      <c r="F31" s="231">
        <f>F26+F27+F30</f>
        <v>0</v>
      </c>
      <c r="G31" s="231">
        <f t="shared" ref="G31:AC31" si="38">G26+G27+G30</f>
        <v>0</v>
      </c>
      <c r="H31" s="231">
        <f t="shared" si="38"/>
        <v>0</v>
      </c>
      <c r="I31" s="231">
        <f t="shared" si="38"/>
        <v>0</v>
      </c>
      <c r="J31" s="231">
        <f t="shared" si="38"/>
        <v>0</v>
      </c>
      <c r="K31" s="231">
        <f t="shared" si="38"/>
        <v>0</v>
      </c>
      <c r="L31" s="231">
        <f t="shared" si="38"/>
        <v>0</v>
      </c>
      <c r="M31" s="231">
        <f t="shared" si="38"/>
        <v>0</v>
      </c>
      <c r="N31" s="231">
        <f t="shared" si="38"/>
        <v>0</v>
      </c>
      <c r="O31" s="231">
        <f t="shared" si="38"/>
        <v>0</v>
      </c>
      <c r="P31" s="231">
        <f t="shared" si="38"/>
        <v>0</v>
      </c>
      <c r="Q31" s="231">
        <f t="shared" si="38"/>
        <v>0</v>
      </c>
      <c r="R31" s="231">
        <f t="shared" si="38"/>
        <v>0</v>
      </c>
      <c r="S31" s="231">
        <f t="shared" si="38"/>
        <v>0</v>
      </c>
      <c r="T31" s="231">
        <f t="shared" si="38"/>
        <v>0</v>
      </c>
      <c r="U31" s="231">
        <f t="shared" si="38"/>
        <v>0</v>
      </c>
      <c r="V31" s="231">
        <f t="shared" si="38"/>
        <v>0</v>
      </c>
      <c r="W31" s="231">
        <f t="shared" si="38"/>
        <v>0</v>
      </c>
      <c r="X31" s="231">
        <f t="shared" si="38"/>
        <v>0</v>
      </c>
      <c r="Y31" s="231">
        <f t="shared" si="38"/>
        <v>0</v>
      </c>
      <c r="Z31" s="231">
        <f t="shared" si="38"/>
        <v>0</v>
      </c>
      <c r="AA31" s="231">
        <f t="shared" si="38"/>
        <v>0</v>
      </c>
      <c r="AB31" s="231">
        <f t="shared" si="38"/>
        <v>0</v>
      </c>
      <c r="AC31" s="231">
        <f t="shared" si="38"/>
        <v>0</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0</v>
      </c>
      <c r="F33" s="222">
        <f>F31+F32</f>
        <v>0</v>
      </c>
      <c r="G33" s="222">
        <f>G31+G32</f>
        <v>0</v>
      </c>
      <c r="H33" s="222">
        <f t="shared" ref="H33:AC33" si="39">H31+H32</f>
        <v>0</v>
      </c>
      <c r="I33" s="222">
        <f t="shared" si="39"/>
        <v>0</v>
      </c>
      <c r="J33" s="222">
        <f t="shared" si="39"/>
        <v>0</v>
      </c>
      <c r="K33" s="222">
        <f t="shared" si="39"/>
        <v>0</v>
      </c>
      <c r="L33" s="222">
        <f>L31+L32</f>
        <v>0</v>
      </c>
      <c r="M33" s="222">
        <f t="shared" si="39"/>
        <v>0</v>
      </c>
      <c r="N33" s="222">
        <f t="shared" si="39"/>
        <v>0</v>
      </c>
      <c r="O33" s="222">
        <f t="shared" si="39"/>
        <v>0</v>
      </c>
      <c r="P33" s="222">
        <f t="shared" si="39"/>
        <v>0</v>
      </c>
      <c r="Q33" s="222">
        <f t="shared" si="39"/>
        <v>0</v>
      </c>
      <c r="R33" s="222">
        <f t="shared" si="39"/>
        <v>0</v>
      </c>
      <c r="S33" s="222">
        <f t="shared" si="39"/>
        <v>0</v>
      </c>
      <c r="T33" s="222">
        <f t="shared" si="39"/>
        <v>0</v>
      </c>
      <c r="U33" s="222">
        <f t="shared" si="39"/>
        <v>0</v>
      </c>
      <c r="V33" s="222">
        <f t="shared" si="39"/>
        <v>0</v>
      </c>
      <c r="W33" s="222">
        <f t="shared" si="39"/>
        <v>0</v>
      </c>
      <c r="X33" s="222">
        <f t="shared" si="39"/>
        <v>0</v>
      </c>
      <c r="Y33" s="222">
        <f t="shared" si="39"/>
        <v>0</v>
      </c>
      <c r="Z33" s="222">
        <f t="shared" si="39"/>
        <v>0</v>
      </c>
      <c r="AA33" s="222">
        <f t="shared" si="39"/>
        <v>0</v>
      </c>
      <c r="AB33" s="222">
        <f t="shared" si="39"/>
        <v>0</v>
      </c>
      <c r="AC33" s="222">
        <f t="shared" si="39"/>
        <v>0</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0</v>
      </c>
      <c r="F35" s="237">
        <f>F34*F33</f>
        <v>0</v>
      </c>
      <c r="G35" s="237">
        <f t="shared" ref="G35:AC35" si="40">G34*G33</f>
        <v>0</v>
      </c>
      <c r="H35" s="237">
        <f t="shared" si="40"/>
        <v>0</v>
      </c>
      <c r="I35" s="237">
        <f t="shared" si="40"/>
        <v>0</v>
      </c>
      <c r="J35" s="237">
        <f t="shared" si="40"/>
        <v>0</v>
      </c>
      <c r="K35" s="237">
        <f t="shared" si="40"/>
        <v>0</v>
      </c>
      <c r="L35" s="237">
        <f>L34*L33</f>
        <v>0</v>
      </c>
      <c r="M35" s="237">
        <f t="shared" si="40"/>
        <v>0</v>
      </c>
      <c r="N35" s="237">
        <f t="shared" si="40"/>
        <v>0</v>
      </c>
      <c r="O35" s="237">
        <f t="shared" si="40"/>
        <v>0</v>
      </c>
      <c r="P35" s="237">
        <f t="shared" si="40"/>
        <v>0</v>
      </c>
      <c r="Q35" s="237">
        <f t="shared" si="40"/>
        <v>0</v>
      </c>
      <c r="R35" s="237">
        <f t="shared" si="40"/>
        <v>0</v>
      </c>
      <c r="S35" s="237">
        <f t="shared" si="40"/>
        <v>0</v>
      </c>
      <c r="T35" s="237">
        <f t="shared" si="40"/>
        <v>0</v>
      </c>
      <c r="U35" s="237">
        <f t="shared" si="40"/>
        <v>0</v>
      </c>
      <c r="V35" s="237">
        <f t="shared" si="40"/>
        <v>0</v>
      </c>
      <c r="W35" s="237">
        <f t="shared" si="40"/>
        <v>0</v>
      </c>
      <c r="X35" s="237">
        <f t="shared" si="40"/>
        <v>0</v>
      </c>
      <c r="Y35" s="237">
        <f t="shared" si="40"/>
        <v>0</v>
      </c>
      <c r="Z35" s="237">
        <f t="shared" si="40"/>
        <v>0</v>
      </c>
      <c r="AA35" s="237">
        <f t="shared" si="40"/>
        <v>0</v>
      </c>
      <c r="AB35" s="237">
        <f t="shared" si="40"/>
        <v>0</v>
      </c>
      <c r="AC35" s="237">
        <f t="shared" si="40"/>
        <v>0</v>
      </c>
    </row>
    <row r="36" spans="2:29" ht="15" thickBot="1" x14ac:dyDescent="0.35">
      <c r="B36" s="238" t="s">
        <v>104</v>
      </c>
      <c r="C36" s="209" t="s">
        <v>86</v>
      </c>
      <c r="D36" s="205" t="s">
        <v>51</v>
      </c>
      <c r="E36" s="204">
        <f>E35*('Scenario Inputs'!$G$3/'Scenario Inputs'!J3)</f>
        <v>0</v>
      </c>
      <c r="F36" s="204">
        <f>F35*('Scenario Inputs'!$G$3/'Scenario Inputs'!K3)</f>
        <v>0</v>
      </c>
      <c r="G36" s="204">
        <f>G35*('Scenario Inputs'!$G$3/'Scenario Inputs'!L3)</f>
        <v>0</v>
      </c>
      <c r="H36" s="204">
        <f>H35*('Scenario Inputs'!$G$3/'Scenario Inputs'!M3)</f>
        <v>0</v>
      </c>
      <c r="I36" s="204">
        <f>I35*('Scenario Inputs'!$G$3/'Scenario Inputs'!N3)</f>
        <v>0</v>
      </c>
      <c r="J36" s="204">
        <f>J35*('Scenario Inputs'!$G$3/'Scenario Inputs'!O3)</f>
        <v>0</v>
      </c>
      <c r="K36" s="204">
        <f>K35*('Scenario Inputs'!$G$3/'Scenario Inputs'!P3)</f>
        <v>0</v>
      </c>
      <c r="L36" s="204">
        <f>L35*('Scenario Inputs'!$G$3/'Scenario Inputs'!Q3)</f>
        <v>0</v>
      </c>
      <c r="M36" s="204">
        <f>M35*('Scenario Inputs'!$G$3/'Scenario Inputs'!R3)</f>
        <v>0</v>
      </c>
      <c r="N36" s="204">
        <f>N35*('Scenario Inputs'!$G$3/'Scenario Inputs'!S3)</f>
        <v>0</v>
      </c>
      <c r="O36" s="204">
        <f>O35*('Scenario Inputs'!$G$3/'Scenario Inputs'!T3)</f>
        <v>0</v>
      </c>
      <c r="P36" s="204">
        <f>P35*('Scenario Inputs'!$G$3/'Scenario Inputs'!U3)</f>
        <v>0</v>
      </c>
      <c r="Q36" s="204">
        <f>Q35*('Scenario Inputs'!$G$3/'Scenario Inputs'!V3)</f>
        <v>0</v>
      </c>
      <c r="R36" s="204">
        <f>R35*('Scenario Inputs'!$G$3/'Scenario Inputs'!W3)</f>
        <v>0</v>
      </c>
      <c r="S36" s="204">
        <f>S35*('Scenario Inputs'!$G$3/'Scenario Inputs'!X3)</f>
        <v>0</v>
      </c>
      <c r="T36" s="204">
        <f>T35*('Scenario Inputs'!$G$3/'Scenario Inputs'!Y3)</f>
        <v>0</v>
      </c>
      <c r="U36" s="204">
        <f>U35*('Scenario Inputs'!$G$3/'Scenario Inputs'!Z3)</f>
        <v>0</v>
      </c>
      <c r="V36" s="204">
        <f>V35*('Scenario Inputs'!$G$3/'Scenario Inputs'!AA3)</f>
        <v>0</v>
      </c>
      <c r="W36" s="204">
        <f>W35*('Scenario Inputs'!$G$3/'Scenario Inputs'!AB3)</f>
        <v>0</v>
      </c>
      <c r="X36" s="204">
        <f>X35*('Scenario Inputs'!$G$3/'Scenario Inputs'!AC3)</f>
        <v>0</v>
      </c>
      <c r="Y36" s="204">
        <f>Y35*('Scenario Inputs'!$G$3/'Scenario Inputs'!AD3)</f>
        <v>0</v>
      </c>
      <c r="Z36" s="204">
        <f>Z35*('Scenario Inputs'!$G$3/'Scenario Inputs'!AE3)</f>
        <v>0</v>
      </c>
      <c r="AA36" s="204">
        <f>AA35*('Scenario Inputs'!$G$3/'Scenario Inputs'!AF3)</f>
        <v>0</v>
      </c>
      <c r="AB36" s="204">
        <f>AB35*('Scenario Inputs'!$G$3/'Scenario Inputs'!AG3)</f>
        <v>0</v>
      </c>
      <c r="AC36" s="204">
        <f>AC35*('Scenario Inputs'!$G$3/'Scenario Inputs'!AH3)</f>
        <v>0</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E36*E40</f>
        <v>0</v>
      </c>
      <c r="F41" s="52">
        <f t="shared" ref="F41:AC41" si="41">F36*F40</f>
        <v>0</v>
      </c>
      <c r="G41" s="52">
        <f t="shared" si="41"/>
        <v>0</v>
      </c>
      <c r="H41" s="52">
        <f t="shared" si="41"/>
        <v>0</v>
      </c>
      <c r="I41" s="52">
        <f t="shared" si="41"/>
        <v>0</v>
      </c>
      <c r="J41" s="52">
        <f t="shared" si="41"/>
        <v>0</v>
      </c>
      <c r="K41" s="52">
        <f t="shared" si="41"/>
        <v>0</v>
      </c>
      <c r="L41" s="52">
        <f t="shared" si="41"/>
        <v>0</v>
      </c>
      <c r="M41" s="52">
        <f t="shared" si="41"/>
        <v>0</v>
      </c>
      <c r="N41" s="52">
        <f t="shared" si="41"/>
        <v>0</v>
      </c>
      <c r="O41" s="52">
        <f t="shared" si="41"/>
        <v>0</v>
      </c>
      <c r="P41" s="52">
        <f t="shared" si="41"/>
        <v>0</v>
      </c>
      <c r="Q41" s="52">
        <f t="shared" si="41"/>
        <v>0</v>
      </c>
      <c r="R41" s="52">
        <f t="shared" si="41"/>
        <v>0</v>
      </c>
      <c r="S41" s="52">
        <f t="shared" si="41"/>
        <v>0</v>
      </c>
      <c r="T41" s="52">
        <f t="shared" si="41"/>
        <v>0</v>
      </c>
      <c r="U41" s="52">
        <f t="shared" si="41"/>
        <v>0</v>
      </c>
      <c r="V41" s="52">
        <f t="shared" si="41"/>
        <v>0</v>
      </c>
      <c r="W41" s="52">
        <f t="shared" si="41"/>
        <v>0</v>
      </c>
      <c r="X41" s="52">
        <f t="shared" si="41"/>
        <v>0</v>
      </c>
      <c r="Y41" s="52">
        <f t="shared" si="41"/>
        <v>0</v>
      </c>
      <c r="Z41" s="52">
        <f t="shared" si="41"/>
        <v>0</v>
      </c>
      <c r="AA41" s="52">
        <f t="shared" si="41"/>
        <v>0</v>
      </c>
      <c r="AB41" s="52">
        <f t="shared" si="41"/>
        <v>0</v>
      </c>
      <c r="AC41" s="52">
        <f t="shared" si="41"/>
        <v>0</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AC43" si="42">(E41*1000000)/(E42*1000)</f>
        <v>0</v>
      </c>
      <c r="F43" s="155">
        <f t="shared" si="42"/>
        <v>0</v>
      </c>
      <c r="G43" s="155">
        <f t="shared" si="42"/>
        <v>0</v>
      </c>
      <c r="H43" s="155">
        <f t="shared" si="42"/>
        <v>0</v>
      </c>
      <c r="I43" s="155">
        <f t="shared" si="42"/>
        <v>0</v>
      </c>
      <c r="J43" s="155">
        <f t="shared" si="42"/>
        <v>0</v>
      </c>
      <c r="K43" s="155">
        <f t="shared" si="42"/>
        <v>0</v>
      </c>
      <c r="L43" s="155">
        <f t="shared" si="42"/>
        <v>0</v>
      </c>
      <c r="M43" s="155">
        <f t="shared" si="42"/>
        <v>0</v>
      </c>
      <c r="N43" s="155">
        <f t="shared" si="42"/>
        <v>0</v>
      </c>
      <c r="O43" s="155">
        <f t="shared" si="42"/>
        <v>0</v>
      </c>
      <c r="P43" s="155">
        <f t="shared" si="42"/>
        <v>0</v>
      </c>
      <c r="Q43" s="155">
        <f t="shared" si="42"/>
        <v>0</v>
      </c>
      <c r="R43" s="155">
        <f t="shared" si="42"/>
        <v>0</v>
      </c>
      <c r="S43" s="155">
        <f t="shared" si="42"/>
        <v>0</v>
      </c>
      <c r="T43" s="155">
        <f t="shared" si="42"/>
        <v>0</v>
      </c>
      <c r="U43" s="155">
        <f t="shared" si="42"/>
        <v>0</v>
      </c>
      <c r="V43" s="155">
        <f t="shared" si="42"/>
        <v>0</v>
      </c>
      <c r="W43" s="155">
        <f t="shared" si="42"/>
        <v>0</v>
      </c>
      <c r="X43" s="155">
        <f t="shared" si="42"/>
        <v>0</v>
      </c>
      <c r="Y43" s="155">
        <f t="shared" si="42"/>
        <v>0</v>
      </c>
      <c r="Z43" s="155">
        <f t="shared" si="42"/>
        <v>0</v>
      </c>
      <c r="AA43" s="155">
        <f t="shared" si="42"/>
        <v>0</v>
      </c>
      <c r="AB43" s="155">
        <f t="shared" si="42"/>
        <v>0</v>
      </c>
      <c r="AC43" s="155">
        <f t="shared" si="42"/>
        <v>0</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Inputs'!J157*('Scenario Inputs'!J3/'Scenario Inputs'!$G$3)</f>
        <v>0</v>
      </c>
      <c r="F47" s="14">
        <f>'Scenario Inputs'!K157*('Scenario Inputs'!K3/'Scenario Inputs'!$G$3)</f>
        <v>0</v>
      </c>
      <c r="G47" s="14">
        <f>'Scenario Inputs'!L157*('Scenario Inputs'!L3/'Scenario Inputs'!$G$3)</f>
        <v>0</v>
      </c>
      <c r="H47" s="14">
        <f>'Scenario Inputs'!M157*('Scenario Inputs'!M3/'Scenario Inputs'!$G$3)</f>
        <v>0</v>
      </c>
      <c r="I47" s="14">
        <f>'Scenario Inputs'!N157*('Scenario Inputs'!N3/'Scenario Inputs'!$G$3)</f>
        <v>0</v>
      </c>
      <c r="J47" s="14">
        <f>'Scenario Inputs'!O157*('Scenario Inputs'!O3/'Scenario Inputs'!$G$3)</f>
        <v>0</v>
      </c>
      <c r="K47" s="14">
        <f>'Scenario Inputs'!P157*('Scenario Inputs'!P3/'Scenario Inputs'!$G$3)</f>
        <v>0</v>
      </c>
      <c r="L47" s="14">
        <f>'Scenario Inputs'!Q157*('Scenario Inputs'!Q3/'Scenario Inputs'!$G$3)</f>
        <v>0</v>
      </c>
      <c r="M47" s="14">
        <f>'Scenario Inputs'!R157*('Scenario Inputs'!R3/'Scenario Inputs'!$G$3)</f>
        <v>0</v>
      </c>
      <c r="N47" s="14">
        <f>'Scenario Inputs'!S157*('Scenario Inputs'!S3/'Scenario Inputs'!$G$3)</f>
        <v>0</v>
      </c>
      <c r="O47" s="14">
        <f>'Scenario Inputs'!T157*('Scenario Inputs'!T3/'Scenario Inputs'!$G$3)</f>
        <v>0</v>
      </c>
      <c r="P47" s="14">
        <f>'Scenario Inputs'!U157*('Scenario Inputs'!U3/'Scenario Inputs'!$G$3)</f>
        <v>0</v>
      </c>
      <c r="Q47" s="14">
        <f>'Scenario Inputs'!V157*('Scenario Inputs'!V3/'Scenario Inputs'!$G$3)</f>
        <v>0</v>
      </c>
      <c r="R47" s="14">
        <f>'Scenario Inputs'!W157*('Scenario Inputs'!W3/'Scenario Inputs'!$G$3)</f>
        <v>0</v>
      </c>
      <c r="S47" s="14">
        <f>'Scenario Inputs'!X157*('Scenario Inputs'!X3/'Scenario Inputs'!$G$3)</f>
        <v>0</v>
      </c>
      <c r="T47" s="14">
        <f>'Scenario Inputs'!Y157*('Scenario Inputs'!Y3/'Scenario Inputs'!$G$3)</f>
        <v>0</v>
      </c>
      <c r="U47" s="14">
        <f>'Scenario Inputs'!Z157*('Scenario Inputs'!Z3/'Scenario Inputs'!$G$3)</f>
        <v>0</v>
      </c>
      <c r="V47" s="14">
        <f>'Scenario Inputs'!AA157*('Scenario Inputs'!AA3/'Scenario Inputs'!$G$3)</f>
        <v>0</v>
      </c>
      <c r="W47" s="14">
        <f>'Scenario Inputs'!AB157*('Scenario Inputs'!AB3/'Scenario Inputs'!$G$3)</f>
        <v>0</v>
      </c>
      <c r="X47" s="14">
        <f>'Scenario Inputs'!AC157*('Scenario Inputs'!AC3/'Scenario Inputs'!$G$3)</f>
        <v>0</v>
      </c>
      <c r="Y47" s="14">
        <f>'Scenario Inputs'!AD157*('Scenario Inputs'!AD3/'Scenario Inputs'!$G$3)</f>
        <v>0</v>
      </c>
      <c r="Z47" s="14">
        <f>'Scenario Inputs'!AE157*('Scenario Inputs'!AE3/'Scenario Inputs'!$G$3)</f>
        <v>0</v>
      </c>
      <c r="AA47" s="14">
        <f>'Scenario Inputs'!AF157*('Scenario Inputs'!AF3/'Scenario Inputs'!$G$3)</f>
        <v>0</v>
      </c>
      <c r="AB47" s="14">
        <f>'Scenario Inputs'!AG157*('Scenario Inputs'!AG3/'Scenario Inputs'!$G$3)</f>
        <v>0</v>
      </c>
      <c r="AC47" s="24">
        <f>'Scenario Inputs'!AH157*('Scenario Inputs'!AH3/'Scenario Inputs'!$G$3)</f>
        <v>0</v>
      </c>
    </row>
    <row r="48" spans="2:29" x14ac:dyDescent="0.3">
      <c r="B48" s="3" t="s">
        <v>88</v>
      </c>
      <c r="C48" s="3" t="s">
        <v>86</v>
      </c>
      <c r="D48" s="3" t="s">
        <v>87</v>
      </c>
      <c r="E48" s="15">
        <f>'Scenario Inputs'!J161*('Scenario Inputs'!J3/'Scenario Inputs'!$G$3)</f>
        <v>0</v>
      </c>
      <c r="F48" s="158">
        <f>'Scenario Inputs'!K161*('Scenario Inputs'!K3/'Scenario Inputs'!$G$3)</f>
        <v>0</v>
      </c>
      <c r="G48" s="158">
        <f>'Scenario Inputs'!L161*('Scenario Inputs'!L3/'Scenario Inputs'!$G$3)</f>
        <v>0</v>
      </c>
      <c r="H48" s="158">
        <f>'Scenario Inputs'!M161*('Scenario Inputs'!M3/'Scenario Inputs'!$G$3)</f>
        <v>0</v>
      </c>
      <c r="I48" s="158">
        <f>'Scenario Inputs'!N161*('Scenario Inputs'!N3/'Scenario Inputs'!$G$3)</f>
        <v>0</v>
      </c>
      <c r="J48" s="158">
        <f>'Scenario Inputs'!O161*('Scenario Inputs'!O3/'Scenario Inputs'!$G$3)</f>
        <v>0</v>
      </c>
      <c r="K48" s="158">
        <f>'Scenario Inputs'!P161*('Scenario Inputs'!P3/'Scenario Inputs'!$G$3)</f>
        <v>0</v>
      </c>
      <c r="L48" s="158">
        <f>'Scenario Inputs'!Q161*('Scenario Inputs'!Q3/'Scenario Inputs'!$G$3)</f>
        <v>0</v>
      </c>
      <c r="M48" s="158">
        <f>'Scenario Inputs'!R161*('Scenario Inputs'!R3/'Scenario Inputs'!$G$3)</f>
        <v>0</v>
      </c>
      <c r="N48" s="158">
        <f>'Scenario Inputs'!S161*('Scenario Inputs'!S3/'Scenario Inputs'!$G$3)</f>
        <v>0</v>
      </c>
      <c r="O48" s="158">
        <f>'Scenario Inputs'!T161*('Scenario Inputs'!T3/'Scenario Inputs'!$G$3)</f>
        <v>0</v>
      </c>
      <c r="P48" s="158">
        <f>'Scenario Inputs'!U161*('Scenario Inputs'!U3/'Scenario Inputs'!$G$3)</f>
        <v>0</v>
      </c>
      <c r="Q48" s="158">
        <f>'Scenario Inputs'!V161*('Scenario Inputs'!V3/'Scenario Inputs'!$G$3)</f>
        <v>0</v>
      </c>
      <c r="R48" s="158">
        <f>'Scenario Inputs'!W161*('Scenario Inputs'!W3/'Scenario Inputs'!$G$3)</f>
        <v>0</v>
      </c>
      <c r="S48" s="158">
        <f>'Scenario Inputs'!X161*('Scenario Inputs'!X3/'Scenario Inputs'!$G$3)</f>
        <v>0</v>
      </c>
      <c r="T48" s="158">
        <f>'Scenario Inputs'!Y161*('Scenario Inputs'!Y3/'Scenario Inputs'!$G$3)</f>
        <v>0</v>
      </c>
      <c r="U48" s="158">
        <f>'Scenario Inputs'!Z161*('Scenario Inputs'!Z3/'Scenario Inputs'!$G$3)</f>
        <v>0</v>
      </c>
      <c r="V48" s="158">
        <f>'Scenario Inputs'!AA161*('Scenario Inputs'!AA3/'Scenario Inputs'!$G$3)</f>
        <v>0</v>
      </c>
      <c r="W48" s="158">
        <f>'Scenario Inputs'!AB161*('Scenario Inputs'!AB3/'Scenario Inputs'!$G$3)</f>
        <v>0</v>
      </c>
      <c r="X48" s="158">
        <f>'Scenario Inputs'!AC161*('Scenario Inputs'!AC3/'Scenario Inputs'!$G$3)</f>
        <v>0</v>
      </c>
      <c r="Y48" s="158">
        <f>'Scenario Inputs'!AD161*('Scenario Inputs'!AD3/'Scenario Inputs'!$G$3)</f>
        <v>0</v>
      </c>
      <c r="Z48" s="158">
        <f>'Scenario Inputs'!AE161*('Scenario Inputs'!AE3/'Scenario Inputs'!$G$3)</f>
        <v>0</v>
      </c>
      <c r="AA48" s="158">
        <f>'Scenario Inputs'!AF161*('Scenario Inputs'!AF3/'Scenario Inputs'!$G$3)</f>
        <v>0</v>
      </c>
      <c r="AB48" s="158">
        <f>'Scenario Inputs'!AG161*('Scenario Inputs'!AG3/'Scenario Inputs'!$G$3)</f>
        <v>0</v>
      </c>
      <c r="AC48" s="159">
        <f>'Scenario Inputs'!AH161*('Scenario Inputs'!AH3/'Scenario Inputs'!$G$3)</f>
        <v>0</v>
      </c>
    </row>
    <row r="49" spans="2:29" x14ac:dyDescent="0.3">
      <c r="B49" s="17" t="s">
        <v>89</v>
      </c>
      <c r="C49" s="17" t="s">
        <v>86</v>
      </c>
      <c r="D49" s="17" t="s">
        <v>87</v>
      </c>
      <c r="E49" s="16">
        <f t="shared" ref="E49:AC49" si="43">E48+E47</f>
        <v>0</v>
      </c>
      <c r="F49" s="16">
        <f t="shared" si="43"/>
        <v>0</v>
      </c>
      <c r="G49" s="16">
        <f t="shared" si="43"/>
        <v>0</v>
      </c>
      <c r="H49" s="16">
        <f t="shared" si="43"/>
        <v>0</v>
      </c>
      <c r="I49" s="16">
        <f t="shared" si="43"/>
        <v>0</v>
      </c>
      <c r="J49" s="16">
        <f t="shared" si="43"/>
        <v>0</v>
      </c>
      <c r="K49" s="16">
        <f t="shared" si="43"/>
        <v>0</v>
      </c>
      <c r="L49" s="16">
        <f t="shared" si="43"/>
        <v>0</v>
      </c>
      <c r="M49" s="16">
        <f t="shared" si="43"/>
        <v>0</v>
      </c>
      <c r="N49" s="16">
        <f t="shared" si="43"/>
        <v>0</v>
      </c>
      <c r="O49" s="16">
        <f t="shared" si="43"/>
        <v>0</v>
      </c>
      <c r="P49" s="16">
        <f t="shared" si="43"/>
        <v>0</v>
      </c>
      <c r="Q49" s="16">
        <f t="shared" si="43"/>
        <v>0</v>
      </c>
      <c r="R49" s="16">
        <f t="shared" si="43"/>
        <v>0</v>
      </c>
      <c r="S49" s="16">
        <f t="shared" si="43"/>
        <v>0</v>
      </c>
      <c r="T49" s="16">
        <f t="shared" si="43"/>
        <v>0</v>
      </c>
      <c r="U49" s="16">
        <f t="shared" si="43"/>
        <v>0</v>
      </c>
      <c r="V49" s="16">
        <f t="shared" si="43"/>
        <v>0</v>
      </c>
      <c r="W49" s="16">
        <f t="shared" si="43"/>
        <v>0</v>
      </c>
      <c r="X49" s="16">
        <f t="shared" si="43"/>
        <v>0</v>
      </c>
      <c r="Y49" s="16">
        <f t="shared" si="43"/>
        <v>0</v>
      </c>
      <c r="Z49" s="16">
        <f t="shared" si="43"/>
        <v>0</v>
      </c>
      <c r="AA49" s="16">
        <f t="shared" si="43"/>
        <v>0</v>
      </c>
      <c r="AB49" s="16">
        <f t="shared" si="43"/>
        <v>0</v>
      </c>
      <c r="AC49" s="69">
        <f t="shared" si="43"/>
        <v>0</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51"/>
    </row>
    <row r="51" spans="2:29" x14ac:dyDescent="0.3">
      <c r="B51" s="40" t="s">
        <v>90</v>
      </c>
      <c r="C51" s="40" t="s">
        <v>86</v>
      </c>
      <c r="D51" s="40" t="s">
        <v>87</v>
      </c>
      <c r="E51" s="41">
        <f>E47</f>
        <v>0</v>
      </c>
      <c r="F51" s="41">
        <f t="shared" ref="F51:AB51" si="44">F47</f>
        <v>0</v>
      </c>
      <c r="G51" s="41">
        <f t="shared" si="44"/>
        <v>0</v>
      </c>
      <c r="H51" s="41">
        <f t="shared" si="44"/>
        <v>0</v>
      </c>
      <c r="I51" s="41">
        <f t="shared" si="44"/>
        <v>0</v>
      </c>
      <c r="J51" s="41">
        <f t="shared" si="44"/>
        <v>0</v>
      </c>
      <c r="K51" s="41">
        <f t="shared" si="44"/>
        <v>0</v>
      </c>
      <c r="L51" s="41">
        <f t="shared" si="44"/>
        <v>0</v>
      </c>
      <c r="M51" s="41">
        <f t="shared" si="44"/>
        <v>0</v>
      </c>
      <c r="N51" s="41">
        <f t="shared" si="44"/>
        <v>0</v>
      </c>
      <c r="O51" s="41">
        <f t="shared" si="44"/>
        <v>0</v>
      </c>
      <c r="P51" s="41">
        <f t="shared" si="44"/>
        <v>0</v>
      </c>
      <c r="Q51" s="41">
        <f t="shared" si="44"/>
        <v>0</v>
      </c>
      <c r="R51" s="41">
        <f t="shared" si="44"/>
        <v>0</v>
      </c>
      <c r="S51" s="41">
        <f t="shared" si="44"/>
        <v>0</v>
      </c>
      <c r="T51" s="41">
        <f t="shared" si="44"/>
        <v>0</v>
      </c>
      <c r="U51" s="41">
        <f t="shared" si="44"/>
        <v>0</v>
      </c>
      <c r="V51" s="41">
        <f t="shared" si="44"/>
        <v>0</v>
      </c>
      <c r="W51" s="41">
        <f t="shared" si="44"/>
        <v>0</v>
      </c>
      <c r="X51" s="41">
        <f t="shared" si="44"/>
        <v>0</v>
      </c>
      <c r="Y51" s="41">
        <f t="shared" si="44"/>
        <v>0</v>
      </c>
      <c r="Z51" s="41">
        <f t="shared" si="44"/>
        <v>0</v>
      </c>
      <c r="AA51" s="41">
        <f t="shared" si="44"/>
        <v>0</v>
      </c>
      <c r="AB51" s="41">
        <f t="shared" si="44"/>
        <v>0</v>
      </c>
      <c r="AC51" s="41">
        <f>AC47</f>
        <v>0</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0</v>
      </c>
      <c r="G55" s="74">
        <f t="shared" ref="G55:AC55" si="45">F64</f>
        <v>0</v>
      </c>
      <c r="H55" s="74">
        <f t="shared" si="45"/>
        <v>0</v>
      </c>
      <c r="I55" s="74">
        <f t="shared" si="45"/>
        <v>0</v>
      </c>
      <c r="J55" s="74">
        <f t="shared" si="45"/>
        <v>0</v>
      </c>
      <c r="K55" s="74">
        <f t="shared" si="45"/>
        <v>0</v>
      </c>
      <c r="L55" s="74">
        <f t="shared" si="45"/>
        <v>0</v>
      </c>
      <c r="M55" s="74">
        <f t="shared" si="45"/>
        <v>0</v>
      </c>
      <c r="N55" s="74">
        <f t="shared" si="45"/>
        <v>0</v>
      </c>
      <c r="O55" s="74">
        <f t="shared" si="45"/>
        <v>0</v>
      </c>
      <c r="P55" s="74">
        <f t="shared" si="45"/>
        <v>0</v>
      </c>
      <c r="Q55" s="74">
        <f t="shared" si="45"/>
        <v>0</v>
      </c>
      <c r="R55" s="74">
        <f t="shared" si="45"/>
        <v>0</v>
      </c>
      <c r="S55" s="74">
        <f t="shared" si="45"/>
        <v>0</v>
      </c>
      <c r="T55" s="74">
        <f t="shared" si="45"/>
        <v>0</v>
      </c>
      <c r="U55" s="74">
        <f t="shared" si="45"/>
        <v>0</v>
      </c>
      <c r="V55" s="74">
        <f t="shared" si="45"/>
        <v>0</v>
      </c>
      <c r="W55" s="74">
        <f t="shared" si="45"/>
        <v>0</v>
      </c>
      <c r="X55" s="74">
        <f t="shared" si="45"/>
        <v>0</v>
      </c>
      <c r="Y55" s="74">
        <f t="shared" si="45"/>
        <v>0</v>
      </c>
      <c r="Z55" s="74">
        <f t="shared" si="45"/>
        <v>0</v>
      </c>
      <c r="AA55" s="74">
        <f t="shared" si="45"/>
        <v>0</v>
      </c>
      <c r="AB55" s="74">
        <f t="shared" si="45"/>
        <v>0</v>
      </c>
      <c r="AC55" s="74">
        <f t="shared" si="45"/>
        <v>0</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46">E56*E55</f>
        <v>0</v>
      </c>
      <c r="F57" s="43">
        <f t="shared" ref="F57:AC57" si="47">F56*F55</f>
        <v>0</v>
      </c>
      <c r="G57" s="43">
        <f t="shared" si="47"/>
        <v>0</v>
      </c>
      <c r="H57" s="43">
        <f t="shared" si="47"/>
        <v>0</v>
      </c>
      <c r="I57" s="43">
        <f t="shared" si="47"/>
        <v>0</v>
      </c>
      <c r="J57" s="43">
        <f t="shared" si="47"/>
        <v>0</v>
      </c>
      <c r="K57" s="43">
        <f t="shared" si="47"/>
        <v>0</v>
      </c>
      <c r="L57" s="43">
        <f t="shared" si="47"/>
        <v>0</v>
      </c>
      <c r="M57" s="43">
        <f t="shared" si="47"/>
        <v>0</v>
      </c>
      <c r="N57" s="43">
        <f t="shared" si="47"/>
        <v>0</v>
      </c>
      <c r="O57" s="43">
        <f t="shared" si="47"/>
        <v>0</v>
      </c>
      <c r="P57" s="43">
        <f t="shared" si="47"/>
        <v>0</v>
      </c>
      <c r="Q57" s="43">
        <f t="shared" si="47"/>
        <v>0</v>
      </c>
      <c r="R57" s="43">
        <f t="shared" si="47"/>
        <v>0</v>
      </c>
      <c r="S57" s="43">
        <f t="shared" si="47"/>
        <v>0</v>
      </c>
      <c r="T57" s="43">
        <f t="shared" si="47"/>
        <v>0</v>
      </c>
      <c r="U57" s="43">
        <f t="shared" si="47"/>
        <v>0</v>
      </c>
      <c r="V57" s="43">
        <f t="shared" si="47"/>
        <v>0</v>
      </c>
      <c r="W57" s="43">
        <f t="shared" si="47"/>
        <v>0</v>
      </c>
      <c r="X57" s="43">
        <f t="shared" si="47"/>
        <v>0</v>
      </c>
      <c r="Y57" s="43">
        <f t="shared" si="47"/>
        <v>0</v>
      </c>
      <c r="Z57" s="43">
        <f t="shared" si="47"/>
        <v>0</v>
      </c>
      <c r="AA57" s="43">
        <f t="shared" si="47"/>
        <v>0</v>
      </c>
      <c r="AB57" s="43">
        <f t="shared" si="47"/>
        <v>0</v>
      </c>
      <c r="AC57" s="43">
        <f t="shared" si="47"/>
        <v>0</v>
      </c>
    </row>
    <row r="58" spans="2:29" x14ac:dyDescent="0.3">
      <c r="B58" s="19" t="s">
        <v>96</v>
      </c>
      <c r="C58" s="3" t="s">
        <v>86</v>
      </c>
      <c r="D58" s="3" t="s">
        <v>87</v>
      </c>
      <c r="E58" s="25">
        <f t="shared" ref="E58" si="48">E51</f>
        <v>0</v>
      </c>
      <c r="F58" s="25">
        <f t="shared" ref="F58:AC58" si="49">F51</f>
        <v>0</v>
      </c>
      <c r="G58" s="25">
        <f t="shared" si="49"/>
        <v>0</v>
      </c>
      <c r="H58" s="25">
        <f t="shared" si="49"/>
        <v>0</v>
      </c>
      <c r="I58" s="25">
        <f t="shared" si="49"/>
        <v>0</v>
      </c>
      <c r="J58" s="25">
        <f t="shared" si="49"/>
        <v>0</v>
      </c>
      <c r="K58" s="25">
        <f t="shared" si="49"/>
        <v>0</v>
      </c>
      <c r="L58" s="25">
        <f t="shared" si="49"/>
        <v>0</v>
      </c>
      <c r="M58" s="25">
        <f t="shared" si="49"/>
        <v>0</v>
      </c>
      <c r="N58" s="25">
        <f t="shared" si="49"/>
        <v>0</v>
      </c>
      <c r="O58" s="25">
        <f t="shared" si="49"/>
        <v>0</v>
      </c>
      <c r="P58" s="25">
        <f t="shared" si="49"/>
        <v>0</v>
      </c>
      <c r="Q58" s="25">
        <f t="shared" si="49"/>
        <v>0</v>
      </c>
      <c r="R58" s="25">
        <f t="shared" si="49"/>
        <v>0</v>
      </c>
      <c r="S58" s="25">
        <f t="shared" si="49"/>
        <v>0</v>
      </c>
      <c r="T58" s="25">
        <f t="shared" si="49"/>
        <v>0</v>
      </c>
      <c r="U58" s="25">
        <f t="shared" si="49"/>
        <v>0</v>
      </c>
      <c r="V58" s="25">
        <f t="shared" si="49"/>
        <v>0</v>
      </c>
      <c r="W58" s="25">
        <f t="shared" si="49"/>
        <v>0</v>
      </c>
      <c r="X58" s="25">
        <f t="shared" si="49"/>
        <v>0</v>
      </c>
      <c r="Y58" s="25">
        <f t="shared" si="49"/>
        <v>0</v>
      </c>
      <c r="Z58" s="25">
        <f t="shared" si="49"/>
        <v>0</v>
      </c>
      <c r="AA58" s="25">
        <f t="shared" si="49"/>
        <v>0</v>
      </c>
      <c r="AB58" s="25">
        <f t="shared" si="49"/>
        <v>0</v>
      </c>
      <c r="AC58" s="25">
        <f t="shared" si="49"/>
        <v>0</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Inputs'!J166</f>
        <v>4.7399999999999998E-2</v>
      </c>
      <c r="F60" s="26">
        <f>'Scenario Inputs'!K166</f>
        <v>4.7399999999999998E-2</v>
      </c>
      <c r="G60" s="26">
        <f>'Scenario Inputs'!L166</f>
        <v>4.7399999999999998E-2</v>
      </c>
      <c r="H60" s="26">
        <f>'Scenario Inputs'!M166</f>
        <v>4.7399999999999998E-2</v>
      </c>
      <c r="I60" s="26">
        <f>'Scenario Inputs'!N166</f>
        <v>4.7399999999999998E-2</v>
      </c>
      <c r="J60" s="26">
        <f>'Scenario Inputs'!O166</f>
        <v>4.7399999999999998E-2</v>
      </c>
      <c r="K60" s="26">
        <f>'Scenario Inputs'!P166</f>
        <v>4.7399999999999998E-2</v>
      </c>
      <c r="L60" s="26">
        <f>'Scenario Inputs'!Q166</f>
        <v>4.7399999999999998E-2</v>
      </c>
      <c r="M60" s="26">
        <f>'Scenario Inputs'!R166</f>
        <v>4.7399999999999998E-2</v>
      </c>
      <c r="N60" s="26">
        <f>'Scenario Inputs'!S166</f>
        <v>4.7399999999999998E-2</v>
      </c>
      <c r="O60" s="26">
        <f>'Scenario Inputs'!T166</f>
        <v>4.7399999999999998E-2</v>
      </c>
      <c r="P60" s="26">
        <f>'Scenario Inputs'!U166</f>
        <v>4.7399999999999998E-2</v>
      </c>
      <c r="Q60" s="26">
        <f>'Scenario Inputs'!V166</f>
        <v>4.7399999999999998E-2</v>
      </c>
      <c r="R60" s="26">
        <f>'Scenario Inputs'!W166</f>
        <v>4.7399999999999998E-2</v>
      </c>
      <c r="S60" s="26">
        <f>'Scenario Inputs'!X166</f>
        <v>4.7399999999999998E-2</v>
      </c>
      <c r="T60" s="26">
        <f>'Scenario Inputs'!Y166</f>
        <v>4.7399999999999998E-2</v>
      </c>
      <c r="U60" s="26">
        <f>'Scenario Inputs'!Z166</f>
        <v>4.7399999999999998E-2</v>
      </c>
      <c r="V60" s="26">
        <f>'Scenario Inputs'!AA166</f>
        <v>4.7399999999999998E-2</v>
      </c>
      <c r="W60" s="26">
        <f>'Scenario Inputs'!AB166</f>
        <v>4.7399999999999998E-2</v>
      </c>
      <c r="X60" s="26">
        <f>'Scenario Inputs'!AC166</f>
        <v>4.7399999999999998E-2</v>
      </c>
      <c r="Y60" s="26">
        <f>'Scenario Inputs'!AD166</f>
        <v>4.7399999999999998E-2</v>
      </c>
      <c r="Z60" s="26">
        <f>'Scenario Inputs'!AE166</f>
        <v>4.7399999999999998E-2</v>
      </c>
      <c r="AA60" s="26">
        <f>'Scenario Inputs'!AF166</f>
        <v>4.7399999999999998E-2</v>
      </c>
      <c r="AB60" s="26">
        <f>'Scenario Inputs'!AG166</f>
        <v>4.7399999999999998E-2</v>
      </c>
      <c r="AC60" s="26">
        <f>'Scenario Inputs'!AH166</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50">(E55+E57)*E60</f>
        <v>0</v>
      </c>
      <c r="F62" s="43">
        <f t="shared" ref="F62:AC62" si="51">(F55+F57)*F60</f>
        <v>0</v>
      </c>
      <c r="G62" s="43">
        <f t="shared" si="51"/>
        <v>0</v>
      </c>
      <c r="H62" s="43">
        <f t="shared" si="51"/>
        <v>0</v>
      </c>
      <c r="I62" s="43">
        <f t="shared" si="51"/>
        <v>0</v>
      </c>
      <c r="J62" s="43">
        <f t="shared" si="51"/>
        <v>0</v>
      </c>
      <c r="K62" s="43">
        <f t="shared" si="51"/>
        <v>0</v>
      </c>
      <c r="L62" s="43">
        <f t="shared" si="51"/>
        <v>0</v>
      </c>
      <c r="M62" s="43">
        <f t="shared" si="51"/>
        <v>0</v>
      </c>
      <c r="N62" s="43">
        <f t="shared" si="51"/>
        <v>0</v>
      </c>
      <c r="O62" s="43">
        <f t="shared" si="51"/>
        <v>0</v>
      </c>
      <c r="P62" s="43">
        <f t="shared" si="51"/>
        <v>0</v>
      </c>
      <c r="Q62" s="43">
        <f t="shared" si="51"/>
        <v>0</v>
      </c>
      <c r="R62" s="43">
        <f t="shared" si="51"/>
        <v>0</v>
      </c>
      <c r="S62" s="43">
        <f t="shared" si="51"/>
        <v>0</v>
      </c>
      <c r="T62" s="43">
        <f t="shared" si="51"/>
        <v>0</v>
      </c>
      <c r="U62" s="43">
        <f t="shared" si="51"/>
        <v>0</v>
      </c>
      <c r="V62" s="43">
        <f t="shared" si="51"/>
        <v>0</v>
      </c>
      <c r="W62" s="43">
        <f t="shared" si="51"/>
        <v>0</v>
      </c>
      <c r="X62" s="43">
        <f t="shared" si="51"/>
        <v>0</v>
      </c>
      <c r="Y62" s="43">
        <f t="shared" si="51"/>
        <v>0</v>
      </c>
      <c r="Z62" s="43">
        <f t="shared" si="51"/>
        <v>0</v>
      </c>
      <c r="AA62" s="43">
        <f t="shared" si="51"/>
        <v>0</v>
      </c>
      <c r="AB62" s="43">
        <f t="shared" si="51"/>
        <v>0</v>
      </c>
      <c r="AC62" s="43">
        <f t="shared" si="51"/>
        <v>0</v>
      </c>
    </row>
    <row r="63" spans="2:29" x14ac:dyDescent="0.3">
      <c r="B63" s="18" t="s">
        <v>234</v>
      </c>
      <c r="C63" s="3" t="s">
        <v>86</v>
      </c>
      <c r="D63" s="3" t="s">
        <v>87</v>
      </c>
      <c r="E63" s="43">
        <f t="shared" ref="E63" si="52">E58*E59*E60</f>
        <v>0</v>
      </c>
      <c r="F63" s="43">
        <f t="shared" ref="F63:AC63" si="53">F58*F59*F60</f>
        <v>0</v>
      </c>
      <c r="G63" s="43">
        <f t="shared" si="53"/>
        <v>0</v>
      </c>
      <c r="H63" s="43">
        <f t="shared" si="53"/>
        <v>0</v>
      </c>
      <c r="I63" s="43">
        <f t="shared" si="53"/>
        <v>0</v>
      </c>
      <c r="J63" s="43">
        <f t="shared" si="53"/>
        <v>0</v>
      </c>
      <c r="K63" s="43">
        <f t="shared" si="53"/>
        <v>0</v>
      </c>
      <c r="L63" s="43">
        <f t="shared" si="53"/>
        <v>0</v>
      </c>
      <c r="M63" s="43">
        <f t="shared" si="53"/>
        <v>0</v>
      </c>
      <c r="N63" s="43">
        <f t="shared" si="53"/>
        <v>0</v>
      </c>
      <c r="O63" s="43">
        <f t="shared" si="53"/>
        <v>0</v>
      </c>
      <c r="P63" s="43">
        <f t="shared" si="53"/>
        <v>0</v>
      </c>
      <c r="Q63" s="43">
        <f t="shared" si="53"/>
        <v>0</v>
      </c>
      <c r="R63" s="43">
        <f t="shared" si="53"/>
        <v>0</v>
      </c>
      <c r="S63" s="43">
        <f t="shared" si="53"/>
        <v>0</v>
      </c>
      <c r="T63" s="43">
        <f t="shared" si="53"/>
        <v>0</v>
      </c>
      <c r="U63" s="43">
        <f t="shared" si="53"/>
        <v>0</v>
      </c>
      <c r="V63" s="43">
        <f t="shared" si="53"/>
        <v>0</v>
      </c>
      <c r="W63" s="43">
        <f t="shared" si="53"/>
        <v>0</v>
      </c>
      <c r="X63" s="43">
        <f t="shared" si="53"/>
        <v>0</v>
      </c>
      <c r="Y63" s="43">
        <f t="shared" si="53"/>
        <v>0</v>
      </c>
      <c r="Z63" s="43">
        <f t="shared" si="53"/>
        <v>0</v>
      </c>
      <c r="AA63" s="43">
        <f t="shared" si="53"/>
        <v>0</v>
      </c>
      <c r="AB63" s="43">
        <f t="shared" si="53"/>
        <v>0</v>
      </c>
      <c r="AC63" s="43">
        <f t="shared" si="53"/>
        <v>0</v>
      </c>
    </row>
    <row r="64" spans="2:29" x14ac:dyDescent="0.3">
      <c r="B64" s="22" t="s">
        <v>244</v>
      </c>
      <c r="C64" s="23" t="s">
        <v>86</v>
      </c>
      <c r="D64" s="23" t="s">
        <v>87</v>
      </c>
      <c r="E64" s="76">
        <f>(E55*(1+E56))+E57+E58-E62-E63</f>
        <v>0</v>
      </c>
      <c r="F64" s="76">
        <f>(F55*(1+F56))+F57+F58-F62-F63</f>
        <v>0</v>
      </c>
      <c r="G64" s="76">
        <f>G55+G57+G58-G62-G63</f>
        <v>0</v>
      </c>
      <c r="H64" s="76">
        <f t="shared" ref="H64:AC64" si="54">H55+H57+H58-H62-H63</f>
        <v>0</v>
      </c>
      <c r="I64" s="76">
        <f t="shared" si="54"/>
        <v>0</v>
      </c>
      <c r="J64" s="76">
        <f t="shared" si="54"/>
        <v>0</v>
      </c>
      <c r="K64" s="76">
        <f t="shared" si="54"/>
        <v>0</v>
      </c>
      <c r="L64" s="76">
        <f t="shared" si="54"/>
        <v>0</v>
      </c>
      <c r="M64" s="76">
        <f t="shared" si="54"/>
        <v>0</v>
      </c>
      <c r="N64" s="76">
        <f t="shared" si="54"/>
        <v>0</v>
      </c>
      <c r="O64" s="76">
        <f t="shared" si="54"/>
        <v>0</v>
      </c>
      <c r="P64" s="76">
        <f t="shared" si="54"/>
        <v>0</v>
      </c>
      <c r="Q64" s="76">
        <f t="shared" si="54"/>
        <v>0</v>
      </c>
      <c r="R64" s="76">
        <f t="shared" si="54"/>
        <v>0</v>
      </c>
      <c r="S64" s="76">
        <f t="shared" si="54"/>
        <v>0</v>
      </c>
      <c r="T64" s="76">
        <f t="shared" si="54"/>
        <v>0</v>
      </c>
      <c r="U64" s="76">
        <f t="shared" si="54"/>
        <v>0</v>
      </c>
      <c r="V64" s="76">
        <f t="shared" si="54"/>
        <v>0</v>
      </c>
      <c r="W64" s="76">
        <f t="shared" si="54"/>
        <v>0</v>
      </c>
      <c r="X64" s="76">
        <f t="shared" si="54"/>
        <v>0</v>
      </c>
      <c r="Y64" s="76">
        <f t="shared" si="54"/>
        <v>0</v>
      </c>
      <c r="Z64" s="76">
        <f t="shared" si="54"/>
        <v>0</v>
      </c>
      <c r="AA64" s="76">
        <f t="shared" si="54"/>
        <v>0</v>
      </c>
      <c r="AB64" s="76">
        <f t="shared" si="54"/>
        <v>0</v>
      </c>
      <c r="AC64" s="76">
        <f t="shared" si="54"/>
        <v>0</v>
      </c>
    </row>
    <row r="65" spans="2:29" x14ac:dyDescent="0.3">
      <c r="B65" s="27" t="s">
        <v>245</v>
      </c>
      <c r="C65" s="28" t="s">
        <v>86</v>
      </c>
      <c r="D65" s="28" t="s">
        <v>87</v>
      </c>
      <c r="E65" s="170">
        <f t="shared" ref="E65" si="55">AVERAGE(SUM(E55,E57),(E64*(1/(1+E72))))</f>
        <v>0</v>
      </c>
      <c r="F65" s="170">
        <f t="shared" ref="F65" si="56">AVERAGE(SUM(F55,F57),(F64*(1/(1+F72))))</f>
        <v>0</v>
      </c>
      <c r="G65" s="170">
        <f t="shared" ref="G65" si="57">AVERAGE(SUM(G55,G57),(G64*(1/(1+G72))))</f>
        <v>0</v>
      </c>
      <c r="H65" s="170">
        <f t="shared" ref="H65" si="58">AVERAGE(SUM(H55,H57),(H64*(1/(1+H72))))</f>
        <v>0</v>
      </c>
      <c r="I65" s="170">
        <f t="shared" ref="I65" si="59">AVERAGE(SUM(I55,I57),(I64*(1/(1+I72))))</f>
        <v>0</v>
      </c>
      <c r="J65" s="170">
        <f t="shared" ref="J65" si="60">AVERAGE(SUM(J55,J57),(J64*(1/(1+J72))))</f>
        <v>0</v>
      </c>
      <c r="K65" s="170">
        <f t="shared" ref="K65" si="61">AVERAGE(SUM(K55,K57),(K64*(1/(1+K72))))</f>
        <v>0</v>
      </c>
      <c r="L65" s="170">
        <f t="shared" ref="L65" si="62">AVERAGE(SUM(L55,L57),(L64*(1/(1+L72))))</f>
        <v>0</v>
      </c>
      <c r="M65" s="170">
        <f t="shared" ref="M65" si="63">AVERAGE(SUM(M55,M57),(M64*(1/(1+M72))))</f>
        <v>0</v>
      </c>
      <c r="N65" s="170">
        <f t="shared" ref="N65" si="64">AVERAGE(SUM(N55,N57),(N64*(1/(1+N72))))</f>
        <v>0</v>
      </c>
      <c r="O65" s="170">
        <f t="shared" ref="O65" si="65">AVERAGE(SUM(O55,O57),(O64*(1/(1+O72))))</f>
        <v>0</v>
      </c>
      <c r="P65" s="170">
        <f t="shared" ref="P65" si="66">AVERAGE(SUM(P55,P57),(P64*(1/(1+P72))))</f>
        <v>0</v>
      </c>
      <c r="Q65" s="170">
        <f t="shared" ref="Q65" si="67">AVERAGE(SUM(Q55,Q57),(Q64*(1/(1+Q72))))</f>
        <v>0</v>
      </c>
      <c r="R65" s="170">
        <f t="shared" ref="R65" si="68">AVERAGE(SUM(R55,R57),(R64*(1/(1+R72))))</f>
        <v>0</v>
      </c>
      <c r="S65" s="170">
        <f t="shared" ref="S65" si="69">AVERAGE(SUM(S55,S57),(S64*(1/(1+S72))))</f>
        <v>0</v>
      </c>
      <c r="T65" s="170">
        <f t="shared" ref="T65" si="70">AVERAGE(SUM(T55,T57),(T64*(1/(1+T72))))</f>
        <v>0</v>
      </c>
      <c r="U65" s="170">
        <f t="shared" ref="U65" si="71">AVERAGE(SUM(U55,U57),(U64*(1/(1+U72))))</f>
        <v>0</v>
      </c>
      <c r="V65" s="170">
        <f t="shared" ref="V65" si="72">AVERAGE(SUM(V55,V57),(V64*(1/(1+V72))))</f>
        <v>0</v>
      </c>
      <c r="W65" s="170">
        <f t="shared" ref="W65" si="73">AVERAGE(SUM(W55,W57),(W64*(1/(1+W72))))</f>
        <v>0</v>
      </c>
      <c r="X65" s="170">
        <f t="shared" ref="X65" si="74">AVERAGE(SUM(X55,X57),(X64*(1/(1+X72))))</f>
        <v>0</v>
      </c>
      <c r="Y65" s="170">
        <f t="shared" ref="Y65" si="75">AVERAGE(SUM(Y55,Y57),(Y64*(1/(1+Y72))))</f>
        <v>0</v>
      </c>
      <c r="Z65" s="170">
        <f t="shared" ref="Z65" si="76">AVERAGE(SUM(Z55,Z57),(Z64*(1/(1+Z72))))</f>
        <v>0</v>
      </c>
      <c r="AA65" s="170">
        <f t="shared" ref="AA65" si="77">AVERAGE(SUM(AA55,AA57),(AA64*(1/(1+AA72))))</f>
        <v>0</v>
      </c>
      <c r="AB65" s="170">
        <f t="shared" ref="AB65" si="78">AVERAGE(SUM(AB55,AB57),(AB64*(1/(1+AB72))))</f>
        <v>0</v>
      </c>
      <c r="AC65" s="170">
        <f t="shared" ref="AC65" si="79">AVERAGE(SUM(AC55,AC57),(AC64*(1/(1+AC72))))</f>
        <v>0</v>
      </c>
    </row>
    <row r="66" spans="2:29" ht="15" thickBot="1" x14ac:dyDescent="0.35">
      <c r="B66" s="56" t="s">
        <v>231</v>
      </c>
      <c r="C66" s="57" t="s">
        <v>86</v>
      </c>
      <c r="D66" s="57" t="s">
        <v>87</v>
      </c>
      <c r="E66" s="75">
        <f t="shared" ref="E66" si="80">E62+E63</f>
        <v>0</v>
      </c>
      <c r="F66" s="75">
        <f t="shared" ref="F66:AC66" si="81">F62+F63</f>
        <v>0</v>
      </c>
      <c r="G66" s="75">
        <f t="shared" si="81"/>
        <v>0</v>
      </c>
      <c r="H66" s="75">
        <f t="shared" si="81"/>
        <v>0</v>
      </c>
      <c r="I66" s="75">
        <f t="shared" si="81"/>
        <v>0</v>
      </c>
      <c r="J66" s="75">
        <f t="shared" si="81"/>
        <v>0</v>
      </c>
      <c r="K66" s="75">
        <f t="shared" si="81"/>
        <v>0</v>
      </c>
      <c r="L66" s="75">
        <f t="shared" si="81"/>
        <v>0</v>
      </c>
      <c r="M66" s="75">
        <f t="shared" si="81"/>
        <v>0</v>
      </c>
      <c r="N66" s="75">
        <f t="shared" si="81"/>
        <v>0</v>
      </c>
      <c r="O66" s="75">
        <f t="shared" si="81"/>
        <v>0</v>
      </c>
      <c r="P66" s="75">
        <f t="shared" si="81"/>
        <v>0</v>
      </c>
      <c r="Q66" s="75">
        <f t="shared" si="81"/>
        <v>0</v>
      </c>
      <c r="R66" s="75">
        <f t="shared" si="81"/>
        <v>0</v>
      </c>
      <c r="S66" s="75">
        <f t="shared" si="81"/>
        <v>0</v>
      </c>
      <c r="T66" s="75">
        <f t="shared" si="81"/>
        <v>0</v>
      </c>
      <c r="U66" s="75">
        <f t="shared" si="81"/>
        <v>0</v>
      </c>
      <c r="V66" s="75">
        <f t="shared" si="81"/>
        <v>0</v>
      </c>
      <c r="W66" s="75">
        <f t="shared" si="81"/>
        <v>0</v>
      </c>
      <c r="X66" s="75">
        <f t="shared" si="81"/>
        <v>0</v>
      </c>
      <c r="Y66" s="75">
        <f t="shared" si="81"/>
        <v>0</v>
      </c>
      <c r="Z66" s="75">
        <f t="shared" si="81"/>
        <v>0</v>
      </c>
      <c r="AA66" s="75">
        <f t="shared" si="81"/>
        <v>0</v>
      </c>
      <c r="AB66" s="75">
        <f t="shared" si="81"/>
        <v>0</v>
      </c>
      <c r="AC66" s="75">
        <f t="shared" si="81"/>
        <v>0</v>
      </c>
    </row>
    <row r="67" spans="2:29" ht="15" thickTop="1" x14ac:dyDescent="0.3"/>
    <row r="68" spans="2:29" x14ac:dyDescent="0.3">
      <c r="B68" s="32" t="s">
        <v>97</v>
      </c>
    </row>
    <row r="69" spans="2:29" x14ac:dyDescent="0.3">
      <c r="B69" s="206" t="s">
        <v>98</v>
      </c>
      <c r="C69" s="37" t="s">
        <v>86</v>
      </c>
      <c r="D69" s="195" t="s">
        <v>87</v>
      </c>
      <c r="E69" s="171">
        <f>E48</f>
        <v>0</v>
      </c>
      <c r="F69" s="171">
        <f t="shared" ref="F69:AC69" si="82">F48</f>
        <v>0</v>
      </c>
      <c r="G69" s="171">
        <f t="shared" si="82"/>
        <v>0</v>
      </c>
      <c r="H69" s="171">
        <f t="shared" si="82"/>
        <v>0</v>
      </c>
      <c r="I69" s="171">
        <f t="shared" si="82"/>
        <v>0</v>
      </c>
      <c r="J69" s="171">
        <f t="shared" si="82"/>
        <v>0</v>
      </c>
      <c r="K69" s="171">
        <f t="shared" si="82"/>
        <v>0</v>
      </c>
      <c r="L69" s="171">
        <f t="shared" si="82"/>
        <v>0</v>
      </c>
      <c r="M69" s="171">
        <f t="shared" si="82"/>
        <v>0</v>
      </c>
      <c r="N69" s="171">
        <f t="shared" si="82"/>
        <v>0</v>
      </c>
      <c r="O69" s="171">
        <f t="shared" si="82"/>
        <v>0</v>
      </c>
      <c r="P69" s="171">
        <f t="shared" si="82"/>
        <v>0</v>
      </c>
      <c r="Q69" s="171">
        <f t="shared" si="82"/>
        <v>0</v>
      </c>
      <c r="R69" s="171">
        <f t="shared" si="82"/>
        <v>0</v>
      </c>
      <c r="S69" s="171">
        <f t="shared" si="82"/>
        <v>0</v>
      </c>
      <c r="T69" s="171">
        <f t="shared" si="82"/>
        <v>0</v>
      </c>
      <c r="U69" s="171">
        <f t="shared" si="82"/>
        <v>0</v>
      </c>
      <c r="V69" s="171">
        <f t="shared" si="82"/>
        <v>0</v>
      </c>
      <c r="W69" s="171">
        <f t="shared" si="82"/>
        <v>0</v>
      </c>
      <c r="X69" s="171">
        <f t="shared" si="82"/>
        <v>0</v>
      </c>
      <c r="Y69" s="171">
        <f t="shared" si="82"/>
        <v>0</v>
      </c>
      <c r="Z69" s="171">
        <f t="shared" si="82"/>
        <v>0</v>
      </c>
      <c r="AA69" s="171">
        <f t="shared" si="82"/>
        <v>0</v>
      </c>
      <c r="AB69" s="171">
        <f t="shared" si="82"/>
        <v>0</v>
      </c>
      <c r="AC69" s="171">
        <f t="shared" si="82"/>
        <v>0</v>
      </c>
    </row>
    <row r="70" spans="2:29" x14ac:dyDescent="0.3">
      <c r="B70" s="3" t="s">
        <v>230</v>
      </c>
      <c r="C70" s="36" t="s">
        <v>86</v>
      </c>
      <c r="D70" s="36" t="s">
        <v>87</v>
      </c>
      <c r="E70" s="77">
        <f t="shared" ref="E70:AC70" si="83">E66</f>
        <v>0</v>
      </c>
      <c r="F70" s="77">
        <f t="shared" si="83"/>
        <v>0</v>
      </c>
      <c r="G70" s="77">
        <f t="shared" si="83"/>
        <v>0</v>
      </c>
      <c r="H70" s="77">
        <f t="shared" si="83"/>
        <v>0</v>
      </c>
      <c r="I70" s="77">
        <f t="shared" si="83"/>
        <v>0</v>
      </c>
      <c r="J70" s="77">
        <f t="shared" si="83"/>
        <v>0</v>
      </c>
      <c r="K70" s="77">
        <f t="shared" si="83"/>
        <v>0</v>
      </c>
      <c r="L70" s="77">
        <f t="shared" si="83"/>
        <v>0</v>
      </c>
      <c r="M70" s="77">
        <f t="shared" si="83"/>
        <v>0</v>
      </c>
      <c r="N70" s="77">
        <f t="shared" si="83"/>
        <v>0</v>
      </c>
      <c r="O70" s="77">
        <f t="shared" si="83"/>
        <v>0</v>
      </c>
      <c r="P70" s="77">
        <f t="shared" si="83"/>
        <v>0</v>
      </c>
      <c r="Q70" s="77">
        <f t="shared" si="83"/>
        <v>0</v>
      </c>
      <c r="R70" s="77">
        <f t="shared" si="83"/>
        <v>0</v>
      </c>
      <c r="S70" s="77">
        <f t="shared" si="83"/>
        <v>0</v>
      </c>
      <c r="T70" s="77">
        <f t="shared" si="83"/>
        <v>0</v>
      </c>
      <c r="U70" s="77">
        <f t="shared" si="83"/>
        <v>0</v>
      </c>
      <c r="V70" s="77">
        <f t="shared" si="83"/>
        <v>0</v>
      </c>
      <c r="W70" s="77">
        <f t="shared" si="83"/>
        <v>0</v>
      </c>
      <c r="X70" s="77">
        <f t="shared" si="83"/>
        <v>0</v>
      </c>
      <c r="Y70" s="77">
        <f t="shared" si="83"/>
        <v>0</v>
      </c>
      <c r="Z70" s="77">
        <f t="shared" si="83"/>
        <v>0</v>
      </c>
      <c r="AA70" s="77">
        <f t="shared" si="83"/>
        <v>0</v>
      </c>
      <c r="AB70" s="77">
        <f t="shared" si="83"/>
        <v>0</v>
      </c>
      <c r="AC70" s="77">
        <f t="shared" si="83"/>
        <v>0</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AC73" si="84">E72*E65</f>
        <v>0</v>
      </c>
      <c r="F73" s="77">
        <f t="shared" si="84"/>
        <v>0</v>
      </c>
      <c r="G73" s="77">
        <f t="shared" si="84"/>
        <v>0</v>
      </c>
      <c r="H73" s="77">
        <f t="shared" si="84"/>
        <v>0</v>
      </c>
      <c r="I73" s="77">
        <f t="shared" si="84"/>
        <v>0</v>
      </c>
      <c r="J73" s="77">
        <f t="shared" si="84"/>
        <v>0</v>
      </c>
      <c r="K73" s="77">
        <f t="shared" si="84"/>
        <v>0</v>
      </c>
      <c r="L73" s="77">
        <f t="shared" si="84"/>
        <v>0</v>
      </c>
      <c r="M73" s="77">
        <f t="shared" si="84"/>
        <v>0</v>
      </c>
      <c r="N73" s="77">
        <f t="shared" si="84"/>
        <v>0</v>
      </c>
      <c r="O73" s="77">
        <f t="shared" si="84"/>
        <v>0</v>
      </c>
      <c r="P73" s="77">
        <f t="shared" si="84"/>
        <v>0</v>
      </c>
      <c r="Q73" s="77">
        <f t="shared" si="84"/>
        <v>0</v>
      </c>
      <c r="R73" s="77">
        <f t="shared" si="84"/>
        <v>0</v>
      </c>
      <c r="S73" s="77">
        <f t="shared" si="84"/>
        <v>0</v>
      </c>
      <c r="T73" s="77">
        <f t="shared" si="84"/>
        <v>0</v>
      </c>
      <c r="U73" s="77">
        <f t="shared" si="84"/>
        <v>0</v>
      </c>
      <c r="V73" s="77">
        <f t="shared" si="84"/>
        <v>0</v>
      </c>
      <c r="W73" s="77">
        <f t="shared" si="84"/>
        <v>0</v>
      </c>
      <c r="X73" s="77">
        <f t="shared" si="84"/>
        <v>0</v>
      </c>
      <c r="Y73" s="77">
        <f t="shared" si="84"/>
        <v>0</v>
      </c>
      <c r="Z73" s="77">
        <f t="shared" si="84"/>
        <v>0</v>
      </c>
      <c r="AA73" s="77">
        <f t="shared" si="84"/>
        <v>0</v>
      </c>
      <c r="AB73" s="77">
        <f t="shared" si="84"/>
        <v>0</v>
      </c>
      <c r="AC73" s="77">
        <f t="shared" si="84"/>
        <v>0</v>
      </c>
    </row>
    <row r="74" spans="2:29" ht="15" thickBot="1" x14ac:dyDescent="0.35">
      <c r="B74" s="218" t="s">
        <v>100</v>
      </c>
      <c r="C74" s="229" t="s">
        <v>86</v>
      </c>
      <c r="D74" s="230" t="s">
        <v>87</v>
      </c>
      <c r="E74" s="231">
        <f>E69+E70+E73</f>
        <v>0</v>
      </c>
      <c r="F74" s="231">
        <f t="shared" ref="F74:AC74" si="85">F69+F70+F73</f>
        <v>0</v>
      </c>
      <c r="G74" s="231">
        <f t="shared" si="85"/>
        <v>0</v>
      </c>
      <c r="H74" s="231">
        <f t="shared" si="85"/>
        <v>0</v>
      </c>
      <c r="I74" s="231">
        <f t="shared" si="85"/>
        <v>0</v>
      </c>
      <c r="J74" s="231">
        <f t="shared" si="85"/>
        <v>0</v>
      </c>
      <c r="K74" s="231">
        <f t="shared" si="85"/>
        <v>0</v>
      </c>
      <c r="L74" s="231">
        <f t="shared" si="85"/>
        <v>0</v>
      </c>
      <c r="M74" s="231">
        <f t="shared" si="85"/>
        <v>0</v>
      </c>
      <c r="N74" s="231">
        <f t="shared" si="85"/>
        <v>0</v>
      </c>
      <c r="O74" s="231">
        <f t="shared" si="85"/>
        <v>0</v>
      </c>
      <c r="P74" s="231">
        <f t="shared" si="85"/>
        <v>0</v>
      </c>
      <c r="Q74" s="231">
        <f t="shared" si="85"/>
        <v>0</v>
      </c>
      <c r="R74" s="231">
        <f t="shared" si="85"/>
        <v>0</v>
      </c>
      <c r="S74" s="231">
        <f t="shared" si="85"/>
        <v>0</v>
      </c>
      <c r="T74" s="231">
        <f t="shared" si="85"/>
        <v>0</v>
      </c>
      <c r="U74" s="231">
        <f t="shared" si="85"/>
        <v>0</v>
      </c>
      <c r="V74" s="231">
        <f t="shared" si="85"/>
        <v>0</v>
      </c>
      <c r="W74" s="231">
        <f t="shared" si="85"/>
        <v>0</v>
      </c>
      <c r="X74" s="231">
        <f t="shared" si="85"/>
        <v>0</v>
      </c>
      <c r="Y74" s="231">
        <f t="shared" si="85"/>
        <v>0</v>
      </c>
      <c r="Z74" s="231">
        <f t="shared" si="85"/>
        <v>0</v>
      </c>
      <c r="AA74" s="231">
        <f t="shared" si="85"/>
        <v>0</v>
      </c>
      <c r="AB74" s="231">
        <f t="shared" si="85"/>
        <v>0</v>
      </c>
      <c r="AC74" s="231">
        <f t="shared" si="85"/>
        <v>0</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0</v>
      </c>
      <c r="F76" s="222">
        <f>F74+F75</f>
        <v>0</v>
      </c>
      <c r="G76" s="222">
        <f>G74+G75</f>
        <v>0</v>
      </c>
      <c r="H76" s="222">
        <f t="shared" ref="H76:AC76" si="86">H74+H75</f>
        <v>0</v>
      </c>
      <c r="I76" s="222">
        <f t="shared" si="86"/>
        <v>0</v>
      </c>
      <c r="J76" s="222">
        <f t="shared" si="86"/>
        <v>0</v>
      </c>
      <c r="K76" s="222">
        <f t="shared" si="86"/>
        <v>0</v>
      </c>
      <c r="L76" s="222">
        <f t="shared" si="86"/>
        <v>0</v>
      </c>
      <c r="M76" s="222">
        <f t="shared" si="86"/>
        <v>0</v>
      </c>
      <c r="N76" s="222">
        <f t="shared" si="86"/>
        <v>0</v>
      </c>
      <c r="O76" s="222">
        <f t="shared" si="86"/>
        <v>0</v>
      </c>
      <c r="P76" s="222">
        <f t="shared" si="86"/>
        <v>0</v>
      </c>
      <c r="Q76" s="222">
        <f t="shared" si="86"/>
        <v>0</v>
      </c>
      <c r="R76" s="222">
        <f t="shared" si="86"/>
        <v>0</v>
      </c>
      <c r="S76" s="222">
        <f t="shared" si="86"/>
        <v>0</v>
      </c>
      <c r="T76" s="222">
        <f t="shared" si="86"/>
        <v>0</v>
      </c>
      <c r="U76" s="222">
        <f t="shared" si="86"/>
        <v>0</v>
      </c>
      <c r="V76" s="222">
        <f t="shared" si="86"/>
        <v>0</v>
      </c>
      <c r="W76" s="222">
        <f t="shared" si="86"/>
        <v>0</v>
      </c>
      <c r="X76" s="222">
        <f t="shared" si="86"/>
        <v>0</v>
      </c>
      <c r="Y76" s="222">
        <f t="shared" si="86"/>
        <v>0</v>
      </c>
      <c r="Z76" s="222">
        <f t="shared" si="86"/>
        <v>0</v>
      </c>
      <c r="AA76" s="222">
        <f t="shared" si="86"/>
        <v>0</v>
      </c>
      <c r="AB76" s="222">
        <f t="shared" si="86"/>
        <v>0</v>
      </c>
      <c r="AC76" s="222">
        <f t="shared" si="86"/>
        <v>0</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0</v>
      </c>
      <c r="F78" s="237">
        <f>F77*F76</f>
        <v>0</v>
      </c>
      <c r="G78" s="237">
        <f t="shared" ref="G78:AC78" si="87">G77*G76</f>
        <v>0</v>
      </c>
      <c r="H78" s="237">
        <f t="shared" si="87"/>
        <v>0</v>
      </c>
      <c r="I78" s="237">
        <f t="shared" si="87"/>
        <v>0</v>
      </c>
      <c r="J78" s="237">
        <f t="shared" si="87"/>
        <v>0</v>
      </c>
      <c r="K78" s="237">
        <f t="shared" si="87"/>
        <v>0</v>
      </c>
      <c r="L78" s="237">
        <f t="shared" si="87"/>
        <v>0</v>
      </c>
      <c r="M78" s="237">
        <f t="shared" si="87"/>
        <v>0</v>
      </c>
      <c r="N78" s="237">
        <f t="shared" si="87"/>
        <v>0</v>
      </c>
      <c r="O78" s="237">
        <f t="shared" si="87"/>
        <v>0</v>
      </c>
      <c r="P78" s="237">
        <f t="shared" si="87"/>
        <v>0</v>
      </c>
      <c r="Q78" s="237">
        <f t="shared" si="87"/>
        <v>0</v>
      </c>
      <c r="R78" s="237">
        <f t="shared" si="87"/>
        <v>0</v>
      </c>
      <c r="S78" s="237">
        <f t="shared" si="87"/>
        <v>0</v>
      </c>
      <c r="T78" s="237">
        <f t="shared" si="87"/>
        <v>0</v>
      </c>
      <c r="U78" s="237">
        <f t="shared" si="87"/>
        <v>0</v>
      </c>
      <c r="V78" s="237">
        <f t="shared" si="87"/>
        <v>0</v>
      </c>
      <c r="W78" s="237">
        <f t="shared" si="87"/>
        <v>0</v>
      </c>
      <c r="X78" s="237">
        <f t="shared" si="87"/>
        <v>0</v>
      </c>
      <c r="Y78" s="237">
        <f t="shared" si="87"/>
        <v>0</v>
      </c>
      <c r="Z78" s="237">
        <f t="shared" si="87"/>
        <v>0</v>
      </c>
      <c r="AA78" s="237">
        <f t="shared" si="87"/>
        <v>0</v>
      </c>
      <c r="AB78" s="237">
        <f t="shared" si="87"/>
        <v>0</v>
      </c>
      <c r="AC78" s="237">
        <f t="shared" si="87"/>
        <v>0</v>
      </c>
    </row>
    <row r="79" spans="2:29" ht="15" thickBot="1" x14ac:dyDescent="0.35">
      <c r="B79" s="238" t="s">
        <v>104</v>
      </c>
      <c r="C79" s="209" t="s">
        <v>86</v>
      </c>
      <c r="D79" s="205" t="s">
        <v>51</v>
      </c>
      <c r="E79" s="204">
        <f>E78*('Scenario Inputs'!$G$3/'Scenario Inputs'!J3)</f>
        <v>0</v>
      </c>
      <c r="F79" s="204">
        <f>F78*('Scenario Inputs'!$G$3/'Scenario Inputs'!K3)</f>
        <v>0</v>
      </c>
      <c r="G79" s="204">
        <f>G78*('Scenario Inputs'!$G$3/'Scenario Inputs'!L3)</f>
        <v>0</v>
      </c>
      <c r="H79" s="204">
        <f>H78*('Scenario Inputs'!$G$3/'Scenario Inputs'!M3)</f>
        <v>0</v>
      </c>
      <c r="I79" s="204">
        <f>I78*('Scenario Inputs'!$G$3/'Scenario Inputs'!N3)</f>
        <v>0</v>
      </c>
      <c r="J79" s="204">
        <f>J78*('Scenario Inputs'!$G$3/'Scenario Inputs'!O3)</f>
        <v>0</v>
      </c>
      <c r="K79" s="204">
        <f>K78*('Scenario Inputs'!$G$3/'Scenario Inputs'!P3)</f>
        <v>0</v>
      </c>
      <c r="L79" s="204">
        <f>L78*('Scenario Inputs'!$G$3/'Scenario Inputs'!Q3)</f>
        <v>0</v>
      </c>
      <c r="M79" s="204">
        <f>M78*('Scenario Inputs'!$G$3/'Scenario Inputs'!R3)</f>
        <v>0</v>
      </c>
      <c r="N79" s="204">
        <f>N78*('Scenario Inputs'!$G$3/'Scenario Inputs'!S3)</f>
        <v>0</v>
      </c>
      <c r="O79" s="204">
        <f>O78*('Scenario Inputs'!$G$3/'Scenario Inputs'!T3)</f>
        <v>0</v>
      </c>
      <c r="P79" s="204">
        <f>P78*('Scenario Inputs'!$G$3/'Scenario Inputs'!U3)</f>
        <v>0</v>
      </c>
      <c r="Q79" s="204">
        <f>Q78*('Scenario Inputs'!$G$3/'Scenario Inputs'!V3)</f>
        <v>0</v>
      </c>
      <c r="R79" s="204">
        <f>R78*('Scenario Inputs'!$G$3/'Scenario Inputs'!W3)</f>
        <v>0</v>
      </c>
      <c r="S79" s="204">
        <f>S78*('Scenario Inputs'!$G$3/'Scenario Inputs'!X3)</f>
        <v>0</v>
      </c>
      <c r="T79" s="204">
        <f>T78*('Scenario Inputs'!$G$3/'Scenario Inputs'!Y3)</f>
        <v>0</v>
      </c>
      <c r="U79" s="204">
        <f>U78*('Scenario Inputs'!$G$3/'Scenario Inputs'!Z3)</f>
        <v>0</v>
      </c>
      <c r="V79" s="204">
        <f>V78*('Scenario Inputs'!$G$3/'Scenario Inputs'!AA3)</f>
        <v>0</v>
      </c>
      <c r="W79" s="204">
        <f>W78*('Scenario Inputs'!$G$3/'Scenario Inputs'!AB3)</f>
        <v>0</v>
      </c>
      <c r="X79" s="204">
        <f>X78*('Scenario Inputs'!$G$3/'Scenario Inputs'!AC3)</f>
        <v>0</v>
      </c>
      <c r="Y79" s="204">
        <f>Y78*('Scenario Inputs'!$G$3/'Scenario Inputs'!AD3)</f>
        <v>0</v>
      </c>
      <c r="Z79" s="204">
        <f>Z78*('Scenario Inputs'!$G$3/'Scenario Inputs'!AE3)</f>
        <v>0</v>
      </c>
      <c r="AA79" s="204">
        <f>AA78*('Scenario Inputs'!$G$3/'Scenario Inputs'!AF3)</f>
        <v>0</v>
      </c>
      <c r="AB79" s="204">
        <f>AB78*('Scenario Inputs'!$G$3/'Scenario Inputs'!AG3)</f>
        <v>0</v>
      </c>
      <c r="AC79" s="204">
        <f>AC78*('Scenario Inputs'!$G$3/'Scenario Inputs'!AH3)</f>
        <v>0</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E79*E83</f>
        <v>0</v>
      </c>
      <c r="F84" s="38">
        <f t="shared" ref="F84:AC84" si="88">F79*F83</f>
        <v>0</v>
      </c>
      <c r="G84" s="38">
        <f t="shared" si="88"/>
        <v>0</v>
      </c>
      <c r="H84" s="38">
        <f t="shared" si="88"/>
        <v>0</v>
      </c>
      <c r="I84" s="38">
        <f t="shared" si="88"/>
        <v>0</v>
      </c>
      <c r="J84" s="38">
        <f t="shared" si="88"/>
        <v>0</v>
      </c>
      <c r="K84" s="38">
        <f t="shared" si="88"/>
        <v>0</v>
      </c>
      <c r="L84" s="38">
        <f t="shared" si="88"/>
        <v>0</v>
      </c>
      <c r="M84" s="38">
        <f t="shared" si="88"/>
        <v>0</v>
      </c>
      <c r="N84" s="38">
        <f t="shared" si="88"/>
        <v>0</v>
      </c>
      <c r="O84" s="38">
        <f t="shared" si="88"/>
        <v>0</v>
      </c>
      <c r="P84" s="38">
        <f t="shared" si="88"/>
        <v>0</v>
      </c>
      <c r="Q84" s="38">
        <f t="shared" si="88"/>
        <v>0</v>
      </c>
      <c r="R84" s="38">
        <f t="shared" si="88"/>
        <v>0</v>
      </c>
      <c r="S84" s="38">
        <f t="shared" si="88"/>
        <v>0</v>
      </c>
      <c r="T84" s="38">
        <f t="shared" si="88"/>
        <v>0</v>
      </c>
      <c r="U84" s="38">
        <f t="shared" si="88"/>
        <v>0</v>
      </c>
      <c r="V84" s="38">
        <f t="shared" si="88"/>
        <v>0</v>
      </c>
      <c r="W84" s="38">
        <f t="shared" si="88"/>
        <v>0</v>
      </c>
      <c r="X84" s="38">
        <f t="shared" si="88"/>
        <v>0</v>
      </c>
      <c r="Y84" s="38">
        <f t="shared" si="88"/>
        <v>0</v>
      </c>
      <c r="Z84" s="38">
        <f t="shared" si="88"/>
        <v>0</v>
      </c>
      <c r="AA84" s="38">
        <f t="shared" si="88"/>
        <v>0</v>
      </c>
      <c r="AB84" s="38">
        <f t="shared" si="88"/>
        <v>0</v>
      </c>
      <c r="AC84" s="38">
        <f t="shared" si="88"/>
        <v>0</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AC86" si="89">(E84*1000000)/(E85*1000)</f>
        <v>0</v>
      </c>
      <c r="F86" s="156">
        <f t="shared" si="89"/>
        <v>0</v>
      </c>
      <c r="G86" s="156">
        <f t="shared" si="89"/>
        <v>0</v>
      </c>
      <c r="H86" s="156">
        <f t="shared" si="89"/>
        <v>0</v>
      </c>
      <c r="I86" s="156">
        <f t="shared" si="89"/>
        <v>0</v>
      </c>
      <c r="J86" s="156">
        <f t="shared" si="89"/>
        <v>0</v>
      </c>
      <c r="K86" s="156">
        <f t="shared" si="89"/>
        <v>0</v>
      </c>
      <c r="L86" s="156">
        <f t="shared" si="89"/>
        <v>0</v>
      </c>
      <c r="M86" s="156">
        <f t="shared" si="89"/>
        <v>0</v>
      </c>
      <c r="N86" s="156">
        <f t="shared" si="89"/>
        <v>0</v>
      </c>
      <c r="O86" s="156">
        <f t="shared" si="89"/>
        <v>0</v>
      </c>
      <c r="P86" s="156">
        <f t="shared" si="89"/>
        <v>0</v>
      </c>
      <c r="Q86" s="156">
        <f t="shared" si="89"/>
        <v>0</v>
      </c>
      <c r="R86" s="156">
        <f t="shared" si="89"/>
        <v>0</v>
      </c>
      <c r="S86" s="156">
        <f t="shared" si="89"/>
        <v>0</v>
      </c>
      <c r="T86" s="156">
        <f t="shared" si="89"/>
        <v>0</v>
      </c>
      <c r="U86" s="156">
        <f t="shared" si="89"/>
        <v>0</v>
      </c>
      <c r="V86" s="156">
        <f t="shared" si="89"/>
        <v>0</v>
      </c>
      <c r="W86" s="156">
        <f t="shared" si="89"/>
        <v>0</v>
      </c>
      <c r="X86" s="156">
        <f t="shared" si="89"/>
        <v>0</v>
      </c>
      <c r="Y86" s="156">
        <f t="shared" si="89"/>
        <v>0</v>
      </c>
      <c r="Z86" s="156">
        <f t="shared" si="89"/>
        <v>0</v>
      </c>
      <c r="AA86" s="156">
        <f t="shared" si="89"/>
        <v>0</v>
      </c>
      <c r="AB86" s="156">
        <f t="shared" si="89"/>
        <v>0</v>
      </c>
      <c r="AC86" s="156">
        <f t="shared" si="89"/>
        <v>0</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Inputs'!J158*('Scenario Inputs'!J3/'Scenario Inputs'!$G$3)</f>
        <v>0</v>
      </c>
      <c r="F90" s="14">
        <f>'Scenario Inputs'!K158*('Scenario Inputs'!K3/'Scenario Inputs'!$G$3)</f>
        <v>0</v>
      </c>
      <c r="G90" s="14">
        <f>'Scenario Inputs'!L158*('Scenario Inputs'!L3/'Scenario Inputs'!$G$3)</f>
        <v>0</v>
      </c>
      <c r="H90" s="14">
        <f>'Scenario Inputs'!M158*('Scenario Inputs'!M3/'Scenario Inputs'!$G$3)</f>
        <v>0</v>
      </c>
      <c r="I90" s="14">
        <f>'Scenario Inputs'!N158*('Scenario Inputs'!N3/'Scenario Inputs'!$G$3)</f>
        <v>0</v>
      </c>
      <c r="J90" s="14">
        <f>'Scenario Inputs'!O158*('Scenario Inputs'!O3/'Scenario Inputs'!$G$3)</f>
        <v>0</v>
      </c>
      <c r="K90" s="14">
        <f>'Scenario Inputs'!P158*('Scenario Inputs'!P3/'Scenario Inputs'!$G$3)</f>
        <v>0</v>
      </c>
      <c r="L90" s="14">
        <f>'Scenario Inputs'!Q158*('Scenario Inputs'!Q3/'Scenario Inputs'!$G$3)</f>
        <v>0</v>
      </c>
      <c r="M90" s="14">
        <f>'Scenario Inputs'!R158*('Scenario Inputs'!R3/'Scenario Inputs'!$G$3)</f>
        <v>0</v>
      </c>
      <c r="N90" s="14">
        <f>'Scenario Inputs'!S158*('Scenario Inputs'!S3/'Scenario Inputs'!$G$3)</f>
        <v>0</v>
      </c>
      <c r="O90" s="14">
        <f>'Scenario Inputs'!T158*('Scenario Inputs'!T3/'Scenario Inputs'!$G$3)</f>
        <v>0</v>
      </c>
      <c r="P90" s="14">
        <f>'Scenario Inputs'!U158*('Scenario Inputs'!U3/'Scenario Inputs'!$G$3)</f>
        <v>0</v>
      </c>
      <c r="Q90" s="14">
        <f>'Scenario Inputs'!V158*('Scenario Inputs'!V3/'Scenario Inputs'!$G$3)</f>
        <v>0</v>
      </c>
      <c r="R90" s="14">
        <f>'Scenario Inputs'!W158*('Scenario Inputs'!W3/'Scenario Inputs'!$G$3)</f>
        <v>0</v>
      </c>
      <c r="S90" s="14">
        <f>'Scenario Inputs'!X158*('Scenario Inputs'!X3/'Scenario Inputs'!$G$3)</f>
        <v>0</v>
      </c>
      <c r="T90" s="14">
        <f>'Scenario Inputs'!Y158*('Scenario Inputs'!Y3/'Scenario Inputs'!$G$3)</f>
        <v>0</v>
      </c>
      <c r="U90" s="14">
        <f>'Scenario Inputs'!Z158*('Scenario Inputs'!Z3/'Scenario Inputs'!$G$3)</f>
        <v>0</v>
      </c>
      <c r="V90" s="14">
        <f>'Scenario Inputs'!AA158*('Scenario Inputs'!AA3/'Scenario Inputs'!$G$3)</f>
        <v>0</v>
      </c>
      <c r="W90" s="14">
        <f>'Scenario Inputs'!AB158*('Scenario Inputs'!AB3/'Scenario Inputs'!$G$3)</f>
        <v>0</v>
      </c>
      <c r="X90" s="14">
        <f>'Scenario Inputs'!AC158*('Scenario Inputs'!AC3/'Scenario Inputs'!$G$3)</f>
        <v>0</v>
      </c>
      <c r="Y90" s="14">
        <f>'Scenario Inputs'!AD158*('Scenario Inputs'!AD3/'Scenario Inputs'!$G$3)</f>
        <v>0</v>
      </c>
      <c r="Z90" s="14">
        <f>'Scenario Inputs'!AE158*('Scenario Inputs'!AE3/'Scenario Inputs'!$G$3)</f>
        <v>0</v>
      </c>
      <c r="AA90" s="14">
        <f>'Scenario Inputs'!AF158*('Scenario Inputs'!AF3/'Scenario Inputs'!$G$3)</f>
        <v>0</v>
      </c>
      <c r="AB90" s="14">
        <f>'Scenario Inputs'!AG158*('Scenario Inputs'!AG3/'Scenario Inputs'!$G$3)</f>
        <v>0</v>
      </c>
      <c r="AC90" s="24">
        <f>'Scenario Inputs'!AH158*('Scenario Inputs'!AH3/'Scenario Inputs'!$G$3)</f>
        <v>0</v>
      </c>
    </row>
    <row r="91" spans="2:29" x14ac:dyDescent="0.3">
      <c r="B91" s="3" t="s">
        <v>88</v>
      </c>
      <c r="C91" s="3" t="s">
        <v>86</v>
      </c>
      <c r="D91" s="3" t="s">
        <v>87</v>
      </c>
      <c r="E91" s="15">
        <f>'Scenario Inputs'!J162*('Scenario Inputs'!J3/'Scenario Inputs'!$G$3)</f>
        <v>0</v>
      </c>
      <c r="F91" s="158">
        <f>'Scenario Inputs'!K162*('Scenario Inputs'!K3/'Scenario Inputs'!$G$3)</f>
        <v>0</v>
      </c>
      <c r="G91" s="158">
        <f>'Scenario Inputs'!L162*('Scenario Inputs'!L3/'Scenario Inputs'!$G$3)</f>
        <v>0</v>
      </c>
      <c r="H91" s="158">
        <f>'Scenario Inputs'!M162*('Scenario Inputs'!M3/'Scenario Inputs'!$G$3)</f>
        <v>0</v>
      </c>
      <c r="I91" s="158">
        <f>'Scenario Inputs'!N162*('Scenario Inputs'!N3/'Scenario Inputs'!$G$3)</f>
        <v>0</v>
      </c>
      <c r="J91" s="158">
        <f>'Scenario Inputs'!O162*('Scenario Inputs'!O3/'Scenario Inputs'!$G$3)</f>
        <v>0</v>
      </c>
      <c r="K91" s="158">
        <f>'Scenario Inputs'!P162*('Scenario Inputs'!P3/'Scenario Inputs'!$G$3)</f>
        <v>0</v>
      </c>
      <c r="L91" s="158">
        <f>'Scenario Inputs'!Q162*('Scenario Inputs'!Q3/'Scenario Inputs'!$G$3)</f>
        <v>0</v>
      </c>
      <c r="M91" s="158">
        <f>'Scenario Inputs'!R162*('Scenario Inputs'!R3/'Scenario Inputs'!$G$3)</f>
        <v>0</v>
      </c>
      <c r="N91" s="158">
        <f>'Scenario Inputs'!S162*('Scenario Inputs'!S3/'Scenario Inputs'!$G$3)</f>
        <v>0</v>
      </c>
      <c r="O91" s="158">
        <f>'Scenario Inputs'!T162*('Scenario Inputs'!T3/'Scenario Inputs'!$G$3)</f>
        <v>0</v>
      </c>
      <c r="P91" s="158">
        <f>'Scenario Inputs'!U162*('Scenario Inputs'!U3/'Scenario Inputs'!$G$3)</f>
        <v>0</v>
      </c>
      <c r="Q91" s="158">
        <f>'Scenario Inputs'!V162*('Scenario Inputs'!V3/'Scenario Inputs'!$G$3)</f>
        <v>0</v>
      </c>
      <c r="R91" s="158">
        <f>'Scenario Inputs'!W162*('Scenario Inputs'!W3/'Scenario Inputs'!$G$3)</f>
        <v>0</v>
      </c>
      <c r="S91" s="158">
        <f>'Scenario Inputs'!X162*('Scenario Inputs'!X3/'Scenario Inputs'!$G$3)</f>
        <v>0</v>
      </c>
      <c r="T91" s="158">
        <f>'Scenario Inputs'!Y162*('Scenario Inputs'!Y3/'Scenario Inputs'!$G$3)</f>
        <v>0</v>
      </c>
      <c r="U91" s="158">
        <f>'Scenario Inputs'!Z162*('Scenario Inputs'!Z3/'Scenario Inputs'!$G$3)</f>
        <v>0</v>
      </c>
      <c r="V91" s="158">
        <f>'Scenario Inputs'!AA162*('Scenario Inputs'!AA3/'Scenario Inputs'!$G$3)</f>
        <v>0</v>
      </c>
      <c r="W91" s="158">
        <f>'Scenario Inputs'!AB162*('Scenario Inputs'!AB3/'Scenario Inputs'!$G$3)</f>
        <v>0</v>
      </c>
      <c r="X91" s="158">
        <f>'Scenario Inputs'!AC162*('Scenario Inputs'!AC3/'Scenario Inputs'!$G$3)</f>
        <v>0</v>
      </c>
      <c r="Y91" s="158">
        <f>'Scenario Inputs'!AD162*('Scenario Inputs'!AD3/'Scenario Inputs'!$G$3)</f>
        <v>0</v>
      </c>
      <c r="Z91" s="158">
        <f>'Scenario Inputs'!AE162*('Scenario Inputs'!AE3/'Scenario Inputs'!$G$3)</f>
        <v>0</v>
      </c>
      <c r="AA91" s="158">
        <f>'Scenario Inputs'!AF162*('Scenario Inputs'!AF3/'Scenario Inputs'!$G$3)</f>
        <v>0</v>
      </c>
      <c r="AB91" s="158">
        <f>'Scenario Inputs'!AG162*('Scenario Inputs'!AG3/'Scenario Inputs'!$G$3)</f>
        <v>0</v>
      </c>
      <c r="AC91" s="159">
        <f>'Scenario Inputs'!AH162*('Scenario Inputs'!AH3/'Scenario Inputs'!$G$3)</f>
        <v>0</v>
      </c>
    </row>
    <row r="92" spans="2:29" x14ac:dyDescent="0.3">
      <c r="B92" s="17" t="s">
        <v>89</v>
      </c>
      <c r="C92" s="17" t="s">
        <v>86</v>
      </c>
      <c r="D92" s="17" t="s">
        <v>87</v>
      </c>
      <c r="E92" s="16">
        <f t="shared" ref="E92:AC92" si="90">E91+E90</f>
        <v>0</v>
      </c>
      <c r="F92" s="16">
        <f t="shared" si="90"/>
        <v>0</v>
      </c>
      <c r="G92" s="16">
        <f t="shared" si="90"/>
        <v>0</v>
      </c>
      <c r="H92" s="16">
        <f t="shared" si="90"/>
        <v>0</v>
      </c>
      <c r="I92" s="16">
        <f t="shared" si="90"/>
        <v>0</v>
      </c>
      <c r="J92" s="16">
        <f t="shared" si="90"/>
        <v>0</v>
      </c>
      <c r="K92" s="16">
        <f t="shared" si="90"/>
        <v>0</v>
      </c>
      <c r="L92" s="16">
        <f t="shared" si="90"/>
        <v>0</v>
      </c>
      <c r="M92" s="16">
        <f t="shared" si="90"/>
        <v>0</v>
      </c>
      <c r="N92" s="16">
        <f t="shared" si="90"/>
        <v>0</v>
      </c>
      <c r="O92" s="16">
        <f t="shared" si="90"/>
        <v>0</v>
      </c>
      <c r="P92" s="16">
        <f t="shared" si="90"/>
        <v>0</v>
      </c>
      <c r="Q92" s="16">
        <f t="shared" si="90"/>
        <v>0</v>
      </c>
      <c r="R92" s="16">
        <f t="shared" si="90"/>
        <v>0</v>
      </c>
      <c r="S92" s="16">
        <f t="shared" si="90"/>
        <v>0</v>
      </c>
      <c r="T92" s="16">
        <f t="shared" si="90"/>
        <v>0</v>
      </c>
      <c r="U92" s="16">
        <f t="shared" si="90"/>
        <v>0</v>
      </c>
      <c r="V92" s="16">
        <f t="shared" si="90"/>
        <v>0</v>
      </c>
      <c r="W92" s="16">
        <f t="shared" si="90"/>
        <v>0</v>
      </c>
      <c r="X92" s="16">
        <f t="shared" si="90"/>
        <v>0</v>
      </c>
      <c r="Y92" s="16">
        <f t="shared" si="90"/>
        <v>0</v>
      </c>
      <c r="Z92" s="16">
        <f t="shared" si="90"/>
        <v>0</v>
      </c>
      <c r="AA92" s="16">
        <f t="shared" si="90"/>
        <v>0</v>
      </c>
      <c r="AB92" s="16">
        <f t="shared" si="90"/>
        <v>0</v>
      </c>
      <c r="AC92" s="69">
        <f t="shared" si="90"/>
        <v>0</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0</v>
      </c>
      <c r="F94" s="41">
        <f t="shared" ref="F94:AC94" si="91">F90</f>
        <v>0</v>
      </c>
      <c r="G94" s="41">
        <f t="shared" si="91"/>
        <v>0</v>
      </c>
      <c r="H94" s="41">
        <f t="shared" si="91"/>
        <v>0</v>
      </c>
      <c r="I94" s="41">
        <f t="shared" si="91"/>
        <v>0</v>
      </c>
      <c r="J94" s="41">
        <f t="shared" si="91"/>
        <v>0</v>
      </c>
      <c r="K94" s="41">
        <f t="shared" si="91"/>
        <v>0</v>
      </c>
      <c r="L94" s="41">
        <f t="shared" si="91"/>
        <v>0</v>
      </c>
      <c r="M94" s="41">
        <f t="shared" si="91"/>
        <v>0</v>
      </c>
      <c r="N94" s="41">
        <f t="shared" si="91"/>
        <v>0</v>
      </c>
      <c r="O94" s="41">
        <f t="shared" si="91"/>
        <v>0</v>
      </c>
      <c r="P94" s="41">
        <f t="shared" si="91"/>
        <v>0</v>
      </c>
      <c r="Q94" s="41">
        <f t="shared" si="91"/>
        <v>0</v>
      </c>
      <c r="R94" s="41">
        <f t="shared" si="91"/>
        <v>0</v>
      </c>
      <c r="S94" s="41">
        <f t="shared" si="91"/>
        <v>0</v>
      </c>
      <c r="T94" s="41">
        <f t="shared" si="91"/>
        <v>0</v>
      </c>
      <c r="U94" s="41">
        <f t="shared" si="91"/>
        <v>0</v>
      </c>
      <c r="V94" s="41">
        <f t="shared" si="91"/>
        <v>0</v>
      </c>
      <c r="W94" s="41">
        <f t="shared" si="91"/>
        <v>0</v>
      </c>
      <c r="X94" s="41">
        <f t="shared" si="91"/>
        <v>0</v>
      </c>
      <c r="Y94" s="41">
        <f t="shared" si="91"/>
        <v>0</v>
      </c>
      <c r="Z94" s="41">
        <f t="shared" si="91"/>
        <v>0</v>
      </c>
      <c r="AA94" s="41">
        <f t="shared" si="91"/>
        <v>0</v>
      </c>
      <c r="AB94" s="41">
        <f t="shared" si="91"/>
        <v>0</v>
      </c>
      <c r="AC94" s="41">
        <f t="shared" si="91"/>
        <v>0</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0</v>
      </c>
      <c r="G98" s="74">
        <f t="shared" ref="G98:AC98" si="92">F107</f>
        <v>0</v>
      </c>
      <c r="H98" s="74">
        <f t="shared" si="92"/>
        <v>0</v>
      </c>
      <c r="I98" s="74">
        <f t="shared" si="92"/>
        <v>0</v>
      </c>
      <c r="J98" s="74">
        <f t="shared" si="92"/>
        <v>0</v>
      </c>
      <c r="K98" s="74">
        <f t="shared" si="92"/>
        <v>0</v>
      </c>
      <c r="L98" s="74">
        <f t="shared" si="92"/>
        <v>0</v>
      </c>
      <c r="M98" s="74">
        <f t="shared" si="92"/>
        <v>0</v>
      </c>
      <c r="N98" s="74">
        <f t="shared" si="92"/>
        <v>0</v>
      </c>
      <c r="O98" s="74">
        <f t="shared" si="92"/>
        <v>0</v>
      </c>
      <c r="P98" s="74">
        <f t="shared" si="92"/>
        <v>0</v>
      </c>
      <c r="Q98" s="74">
        <f t="shared" si="92"/>
        <v>0</v>
      </c>
      <c r="R98" s="74">
        <f t="shared" si="92"/>
        <v>0</v>
      </c>
      <c r="S98" s="74">
        <f t="shared" si="92"/>
        <v>0</v>
      </c>
      <c r="T98" s="74">
        <f t="shared" si="92"/>
        <v>0</v>
      </c>
      <c r="U98" s="74">
        <f t="shared" si="92"/>
        <v>0</v>
      </c>
      <c r="V98" s="74">
        <f t="shared" si="92"/>
        <v>0</v>
      </c>
      <c r="W98" s="74">
        <f t="shared" si="92"/>
        <v>0</v>
      </c>
      <c r="X98" s="74">
        <f t="shared" si="92"/>
        <v>0</v>
      </c>
      <c r="Y98" s="74">
        <f t="shared" si="92"/>
        <v>0</v>
      </c>
      <c r="Z98" s="74">
        <f t="shared" si="92"/>
        <v>0</v>
      </c>
      <c r="AA98" s="74">
        <f t="shared" si="92"/>
        <v>0</v>
      </c>
      <c r="AB98" s="74">
        <f t="shared" si="92"/>
        <v>0</v>
      </c>
      <c r="AC98" s="74">
        <f t="shared" si="92"/>
        <v>0</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0</v>
      </c>
      <c r="G100" s="43">
        <f t="shared" ref="G100:AC100" si="93">G99*G98</f>
        <v>0</v>
      </c>
      <c r="H100" s="25">
        <f t="shared" si="93"/>
        <v>0</v>
      </c>
      <c r="I100" s="25">
        <f t="shared" si="93"/>
        <v>0</v>
      </c>
      <c r="J100" s="25">
        <f t="shared" si="93"/>
        <v>0</v>
      </c>
      <c r="K100" s="25">
        <f t="shared" si="93"/>
        <v>0</v>
      </c>
      <c r="L100" s="25">
        <f t="shared" si="93"/>
        <v>0</v>
      </c>
      <c r="M100" s="25">
        <f t="shared" si="93"/>
        <v>0</v>
      </c>
      <c r="N100" s="25">
        <f t="shared" si="93"/>
        <v>0</v>
      </c>
      <c r="O100" s="25">
        <f t="shared" si="93"/>
        <v>0</v>
      </c>
      <c r="P100" s="25">
        <f t="shared" si="93"/>
        <v>0</v>
      </c>
      <c r="Q100" s="25">
        <f t="shared" si="93"/>
        <v>0</v>
      </c>
      <c r="R100" s="25">
        <f t="shared" si="93"/>
        <v>0</v>
      </c>
      <c r="S100" s="25">
        <f t="shared" si="93"/>
        <v>0</v>
      </c>
      <c r="T100" s="25">
        <f t="shared" si="93"/>
        <v>0</v>
      </c>
      <c r="U100" s="25">
        <f t="shared" si="93"/>
        <v>0</v>
      </c>
      <c r="V100" s="25">
        <f t="shared" si="93"/>
        <v>0</v>
      </c>
      <c r="W100" s="25">
        <f t="shared" si="93"/>
        <v>0</v>
      </c>
      <c r="X100" s="25">
        <f t="shared" si="93"/>
        <v>0</v>
      </c>
      <c r="Y100" s="25">
        <f t="shared" si="93"/>
        <v>0</v>
      </c>
      <c r="Z100" s="25">
        <f t="shared" si="93"/>
        <v>0</v>
      </c>
      <c r="AA100" s="25">
        <f t="shared" si="93"/>
        <v>0</v>
      </c>
      <c r="AB100" s="25">
        <f t="shared" si="93"/>
        <v>0</v>
      </c>
      <c r="AC100" s="25">
        <f t="shared" si="93"/>
        <v>0</v>
      </c>
    </row>
    <row r="101" spans="2:29" x14ac:dyDescent="0.3">
      <c r="B101" s="19" t="s">
        <v>96</v>
      </c>
      <c r="C101" s="3" t="s">
        <v>86</v>
      </c>
      <c r="D101" s="3" t="s">
        <v>87</v>
      </c>
      <c r="E101" s="25">
        <f t="shared" ref="E101" si="94">E94</f>
        <v>0</v>
      </c>
      <c r="F101" s="25">
        <f t="shared" ref="F101:AC101" si="95">F94</f>
        <v>0</v>
      </c>
      <c r="G101" s="25">
        <f t="shared" si="95"/>
        <v>0</v>
      </c>
      <c r="H101" s="25">
        <f t="shared" si="95"/>
        <v>0</v>
      </c>
      <c r="I101" s="25">
        <f t="shared" si="95"/>
        <v>0</v>
      </c>
      <c r="J101" s="25">
        <f t="shared" si="95"/>
        <v>0</v>
      </c>
      <c r="K101" s="25">
        <f t="shared" si="95"/>
        <v>0</v>
      </c>
      <c r="L101" s="25">
        <f t="shared" si="95"/>
        <v>0</v>
      </c>
      <c r="M101" s="25">
        <f t="shared" si="95"/>
        <v>0</v>
      </c>
      <c r="N101" s="25">
        <f t="shared" si="95"/>
        <v>0</v>
      </c>
      <c r="O101" s="25">
        <f t="shared" si="95"/>
        <v>0</v>
      </c>
      <c r="P101" s="25">
        <f t="shared" si="95"/>
        <v>0</v>
      </c>
      <c r="Q101" s="25">
        <f t="shared" si="95"/>
        <v>0</v>
      </c>
      <c r="R101" s="25">
        <f t="shared" si="95"/>
        <v>0</v>
      </c>
      <c r="S101" s="25">
        <f t="shared" si="95"/>
        <v>0</v>
      </c>
      <c r="T101" s="25">
        <f t="shared" si="95"/>
        <v>0</v>
      </c>
      <c r="U101" s="25">
        <f t="shared" si="95"/>
        <v>0</v>
      </c>
      <c r="V101" s="25">
        <f t="shared" si="95"/>
        <v>0</v>
      </c>
      <c r="W101" s="25">
        <f t="shared" si="95"/>
        <v>0</v>
      </c>
      <c r="X101" s="25">
        <f t="shared" si="95"/>
        <v>0</v>
      </c>
      <c r="Y101" s="25">
        <f t="shared" si="95"/>
        <v>0</v>
      </c>
      <c r="Z101" s="25">
        <f t="shared" si="95"/>
        <v>0</v>
      </c>
      <c r="AA101" s="25">
        <f t="shared" si="95"/>
        <v>0</v>
      </c>
      <c r="AB101" s="25">
        <f t="shared" si="95"/>
        <v>0</v>
      </c>
      <c r="AC101" s="25">
        <f t="shared" si="95"/>
        <v>0</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Inputs'!J167</f>
        <v>3.678E-2</v>
      </c>
      <c r="F103" s="26">
        <f>'Scenario Inputs'!K167</f>
        <v>3.678E-2</v>
      </c>
      <c r="G103" s="26">
        <f>'Scenario Inputs'!L167</f>
        <v>3.678E-2</v>
      </c>
      <c r="H103" s="26">
        <f>'Scenario Inputs'!M167</f>
        <v>3.678E-2</v>
      </c>
      <c r="I103" s="26">
        <f>'Scenario Inputs'!N167</f>
        <v>3.678E-2</v>
      </c>
      <c r="J103" s="26">
        <f>'Scenario Inputs'!O167</f>
        <v>3.678E-2</v>
      </c>
      <c r="K103" s="26">
        <f>'Scenario Inputs'!P167</f>
        <v>3.678E-2</v>
      </c>
      <c r="L103" s="26">
        <f>'Scenario Inputs'!Q167</f>
        <v>3.678E-2</v>
      </c>
      <c r="M103" s="26">
        <f>'Scenario Inputs'!R167</f>
        <v>3.678E-2</v>
      </c>
      <c r="N103" s="26">
        <f>'Scenario Inputs'!S167</f>
        <v>3.678E-2</v>
      </c>
      <c r="O103" s="26">
        <f>'Scenario Inputs'!T167</f>
        <v>3.678E-2</v>
      </c>
      <c r="P103" s="26">
        <f>'Scenario Inputs'!U167</f>
        <v>3.678E-2</v>
      </c>
      <c r="Q103" s="26">
        <f>'Scenario Inputs'!V167</f>
        <v>3.678E-2</v>
      </c>
      <c r="R103" s="26">
        <f>'Scenario Inputs'!W167</f>
        <v>3.678E-2</v>
      </c>
      <c r="S103" s="26">
        <f>'Scenario Inputs'!X167</f>
        <v>3.678E-2</v>
      </c>
      <c r="T103" s="26">
        <f>'Scenario Inputs'!Y167</f>
        <v>3.678E-2</v>
      </c>
      <c r="U103" s="26">
        <f>'Scenario Inputs'!Z167</f>
        <v>3.678E-2</v>
      </c>
      <c r="V103" s="26">
        <f>'Scenario Inputs'!AA167</f>
        <v>3.678E-2</v>
      </c>
      <c r="W103" s="26">
        <f>'Scenario Inputs'!AB167</f>
        <v>3.678E-2</v>
      </c>
      <c r="X103" s="26">
        <f>'Scenario Inputs'!AC167</f>
        <v>3.678E-2</v>
      </c>
      <c r="Y103" s="26">
        <f>'Scenario Inputs'!AD167</f>
        <v>3.678E-2</v>
      </c>
      <c r="Z103" s="26">
        <f>'Scenario Inputs'!AE167</f>
        <v>3.678E-2</v>
      </c>
      <c r="AA103" s="26">
        <f>'Scenario Inputs'!AF167</f>
        <v>3.678E-2</v>
      </c>
      <c r="AB103" s="26">
        <f>'Scenario Inputs'!AG167</f>
        <v>3.678E-2</v>
      </c>
      <c r="AC103" s="26">
        <f>'Scenario Inputs'!AH167</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96">(E98+E100)*E103</f>
        <v>0</v>
      </c>
      <c r="F105" s="43">
        <f t="shared" ref="F105:AC105" si="97">(F98+F100)*F103</f>
        <v>0</v>
      </c>
      <c r="G105" s="43">
        <f t="shared" si="97"/>
        <v>0</v>
      </c>
      <c r="H105" s="43">
        <f t="shared" si="97"/>
        <v>0</v>
      </c>
      <c r="I105" s="43">
        <f t="shared" si="97"/>
        <v>0</v>
      </c>
      <c r="J105" s="43">
        <f t="shared" si="97"/>
        <v>0</v>
      </c>
      <c r="K105" s="43">
        <f t="shared" si="97"/>
        <v>0</v>
      </c>
      <c r="L105" s="43">
        <f t="shared" si="97"/>
        <v>0</v>
      </c>
      <c r="M105" s="43">
        <f t="shared" si="97"/>
        <v>0</v>
      </c>
      <c r="N105" s="43">
        <f t="shared" si="97"/>
        <v>0</v>
      </c>
      <c r="O105" s="43">
        <f t="shared" si="97"/>
        <v>0</v>
      </c>
      <c r="P105" s="43">
        <f t="shared" si="97"/>
        <v>0</v>
      </c>
      <c r="Q105" s="43">
        <f t="shared" si="97"/>
        <v>0</v>
      </c>
      <c r="R105" s="43">
        <f t="shared" si="97"/>
        <v>0</v>
      </c>
      <c r="S105" s="43">
        <f t="shared" si="97"/>
        <v>0</v>
      </c>
      <c r="T105" s="43">
        <f t="shared" si="97"/>
        <v>0</v>
      </c>
      <c r="U105" s="43">
        <f t="shared" si="97"/>
        <v>0</v>
      </c>
      <c r="V105" s="43">
        <f t="shared" si="97"/>
        <v>0</v>
      </c>
      <c r="W105" s="43">
        <f t="shared" si="97"/>
        <v>0</v>
      </c>
      <c r="X105" s="43">
        <f t="shared" si="97"/>
        <v>0</v>
      </c>
      <c r="Y105" s="43">
        <f t="shared" si="97"/>
        <v>0</v>
      </c>
      <c r="Z105" s="43">
        <f t="shared" si="97"/>
        <v>0</v>
      </c>
      <c r="AA105" s="43">
        <f t="shared" si="97"/>
        <v>0</v>
      </c>
      <c r="AB105" s="43">
        <f t="shared" si="97"/>
        <v>0</v>
      </c>
      <c r="AC105" s="43">
        <f t="shared" si="97"/>
        <v>0</v>
      </c>
    </row>
    <row r="106" spans="2:29" x14ac:dyDescent="0.3">
      <c r="B106" s="18" t="s">
        <v>234</v>
      </c>
      <c r="C106" s="3" t="s">
        <v>86</v>
      </c>
      <c r="D106" s="3" t="s">
        <v>87</v>
      </c>
      <c r="E106" s="43">
        <f t="shared" ref="E106" si="98">E101*E102*E103</f>
        <v>0</v>
      </c>
      <c r="F106" s="43">
        <f t="shared" ref="F106:AC106" si="99">F101*F102*F103</f>
        <v>0</v>
      </c>
      <c r="G106" s="43">
        <f t="shared" si="99"/>
        <v>0</v>
      </c>
      <c r="H106" s="43">
        <f t="shared" si="99"/>
        <v>0</v>
      </c>
      <c r="I106" s="43">
        <f t="shared" si="99"/>
        <v>0</v>
      </c>
      <c r="J106" s="43">
        <f t="shared" si="99"/>
        <v>0</v>
      </c>
      <c r="K106" s="43">
        <f t="shared" si="99"/>
        <v>0</v>
      </c>
      <c r="L106" s="43">
        <f t="shared" si="99"/>
        <v>0</v>
      </c>
      <c r="M106" s="43">
        <f t="shared" si="99"/>
        <v>0</v>
      </c>
      <c r="N106" s="43">
        <f t="shared" si="99"/>
        <v>0</v>
      </c>
      <c r="O106" s="43">
        <f t="shared" si="99"/>
        <v>0</v>
      </c>
      <c r="P106" s="43">
        <f t="shared" si="99"/>
        <v>0</v>
      </c>
      <c r="Q106" s="43">
        <f t="shared" si="99"/>
        <v>0</v>
      </c>
      <c r="R106" s="43">
        <f t="shared" si="99"/>
        <v>0</v>
      </c>
      <c r="S106" s="43">
        <f t="shared" si="99"/>
        <v>0</v>
      </c>
      <c r="T106" s="43">
        <f t="shared" si="99"/>
        <v>0</v>
      </c>
      <c r="U106" s="43">
        <f t="shared" si="99"/>
        <v>0</v>
      </c>
      <c r="V106" s="43">
        <f t="shared" si="99"/>
        <v>0</v>
      </c>
      <c r="W106" s="43">
        <f t="shared" si="99"/>
        <v>0</v>
      </c>
      <c r="X106" s="43">
        <f t="shared" si="99"/>
        <v>0</v>
      </c>
      <c r="Y106" s="43">
        <f t="shared" si="99"/>
        <v>0</v>
      </c>
      <c r="Z106" s="43">
        <f t="shared" si="99"/>
        <v>0</v>
      </c>
      <c r="AA106" s="43">
        <f t="shared" si="99"/>
        <v>0</v>
      </c>
      <c r="AB106" s="43">
        <f t="shared" si="99"/>
        <v>0</v>
      </c>
      <c r="AC106" s="43">
        <f t="shared" si="99"/>
        <v>0</v>
      </c>
    </row>
    <row r="107" spans="2:29" x14ac:dyDescent="0.3">
      <c r="B107" s="22" t="s">
        <v>244</v>
      </c>
      <c r="C107" s="23" t="s">
        <v>86</v>
      </c>
      <c r="D107" s="23" t="s">
        <v>87</v>
      </c>
      <c r="E107" s="76">
        <f>E98+E100+E101-E105-E106</f>
        <v>0</v>
      </c>
      <c r="F107" s="76">
        <f>F98+F100+F101-F105-F106</f>
        <v>0</v>
      </c>
      <c r="G107" s="76">
        <f t="shared" ref="G107:AC107" si="100">G98+G100+G101-G105-G106</f>
        <v>0</v>
      </c>
      <c r="H107" s="76">
        <f t="shared" si="100"/>
        <v>0</v>
      </c>
      <c r="I107" s="76">
        <f t="shared" si="100"/>
        <v>0</v>
      </c>
      <c r="J107" s="76">
        <f t="shared" si="100"/>
        <v>0</v>
      </c>
      <c r="K107" s="76">
        <f t="shared" si="100"/>
        <v>0</v>
      </c>
      <c r="L107" s="76">
        <f t="shared" si="100"/>
        <v>0</v>
      </c>
      <c r="M107" s="76">
        <f t="shared" si="100"/>
        <v>0</v>
      </c>
      <c r="N107" s="76">
        <f t="shared" si="100"/>
        <v>0</v>
      </c>
      <c r="O107" s="76">
        <f t="shared" si="100"/>
        <v>0</v>
      </c>
      <c r="P107" s="76">
        <f t="shared" si="100"/>
        <v>0</v>
      </c>
      <c r="Q107" s="76">
        <f t="shared" si="100"/>
        <v>0</v>
      </c>
      <c r="R107" s="76">
        <f t="shared" si="100"/>
        <v>0</v>
      </c>
      <c r="S107" s="76">
        <f t="shared" si="100"/>
        <v>0</v>
      </c>
      <c r="T107" s="76">
        <f t="shared" si="100"/>
        <v>0</v>
      </c>
      <c r="U107" s="76">
        <f t="shared" si="100"/>
        <v>0</v>
      </c>
      <c r="V107" s="76">
        <f t="shared" si="100"/>
        <v>0</v>
      </c>
      <c r="W107" s="76">
        <f t="shared" si="100"/>
        <v>0</v>
      </c>
      <c r="X107" s="76">
        <f t="shared" si="100"/>
        <v>0</v>
      </c>
      <c r="Y107" s="76">
        <f t="shared" si="100"/>
        <v>0</v>
      </c>
      <c r="Z107" s="76">
        <f t="shared" si="100"/>
        <v>0</v>
      </c>
      <c r="AA107" s="76">
        <f t="shared" si="100"/>
        <v>0</v>
      </c>
      <c r="AB107" s="76">
        <f t="shared" si="100"/>
        <v>0</v>
      </c>
      <c r="AC107" s="76">
        <f t="shared" si="100"/>
        <v>0</v>
      </c>
    </row>
    <row r="108" spans="2:29" x14ac:dyDescent="0.3">
      <c r="B108" s="27" t="s">
        <v>245</v>
      </c>
      <c r="C108" s="28" t="s">
        <v>86</v>
      </c>
      <c r="D108" s="28" t="s">
        <v>87</v>
      </c>
      <c r="E108" s="170">
        <f t="shared" ref="E108" si="101">AVERAGE(SUM(E98,E100),(E107*(1/(1+E115))))</f>
        <v>0</v>
      </c>
      <c r="F108" s="170">
        <f t="shared" ref="F108" si="102">AVERAGE(SUM(F98,F100),(F107*(1/(1+F115))))</f>
        <v>0</v>
      </c>
      <c r="G108" s="170">
        <f t="shared" ref="G108" si="103">AVERAGE(SUM(G98,G100),(G107*(1/(1+G115))))</f>
        <v>0</v>
      </c>
      <c r="H108" s="170">
        <f t="shared" ref="H108" si="104">AVERAGE(SUM(H98,H100),(H107*(1/(1+H115))))</f>
        <v>0</v>
      </c>
      <c r="I108" s="170">
        <f t="shared" ref="I108" si="105">AVERAGE(SUM(I98,I100),(I107*(1/(1+I115))))</f>
        <v>0</v>
      </c>
      <c r="J108" s="170">
        <f t="shared" ref="J108" si="106">AVERAGE(SUM(J98,J100),(J107*(1/(1+J115))))</f>
        <v>0</v>
      </c>
      <c r="K108" s="170">
        <f t="shared" ref="K108" si="107">AVERAGE(SUM(K98,K100),(K107*(1/(1+K115))))</f>
        <v>0</v>
      </c>
      <c r="L108" s="170">
        <f t="shared" ref="L108" si="108">AVERAGE(SUM(L98,L100),(L107*(1/(1+L115))))</f>
        <v>0</v>
      </c>
      <c r="M108" s="170">
        <f t="shared" ref="M108" si="109">AVERAGE(SUM(M98,M100),(M107*(1/(1+M115))))</f>
        <v>0</v>
      </c>
      <c r="N108" s="170">
        <f t="shared" ref="N108" si="110">AVERAGE(SUM(N98,N100),(N107*(1/(1+N115))))</f>
        <v>0</v>
      </c>
      <c r="O108" s="170">
        <f t="shared" ref="O108" si="111">AVERAGE(SUM(O98,O100),(O107*(1/(1+O115))))</f>
        <v>0</v>
      </c>
      <c r="P108" s="170">
        <f t="shared" ref="P108" si="112">AVERAGE(SUM(P98,P100),(P107*(1/(1+P115))))</f>
        <v>0</v>
      </c>
      <c r="Q108" s="170">
        <f t="shared" ref="Q108" si="113">AVERAGE(SUM(Q98,Q100),(Q107*(1/(1+Q115))))</f>
        <v>0</v>
      </c>
      <c r="R108" s="170">
        <f t="shared" ref="R108" si="114">AVERAGE(SUM(R98,R100),(R107*(1/(1+R115))))</f>
        <v>0</v>
      </c>
      <c r="S108" s="170">
        <f t="shared" ref="S108" si="115">AVERAGE(SUM(S98,S100),(S107*(1/(1+S115))))</f>
        <v>0</v>
      </c>
      <c r="T108" s="170">
        <f t="shared" ref="T108" si="116">AVERAGE(SUM(T98,T100),(T107*(1/(1+T115))))</f>
        <v>0</v>
      </c>
      <c r="U108" s="170">
        <f t="shared" ref="U108" si="117">AVERAGE(SUM(U98,U100),(U107*(1/(1+U115))))</f>
        <v>0</v>
      </c>
      <c r="V108" s="170">
        <f t="shared" ref="V108" si="118">AVERAGE(SUM(V98,V100),(V107*(1/(1+V115))))</f>
        <v>0</v>
      </c>
      <c r="W108" s="170">
        <f t="shared" ref="W108" si="119">AVERAGE(SUM(W98,W100),(W107*(1/(1+W115))))</f>
        <v>0</v>
      </c>
      <c r="X108" s="170">
        <f t="shared" ref="X108" si="120">AVERAGE(SUM(X98,X100),(X107*(1/(1+X115))))</f>
        <v>0</v>
      </c>
      <c r="Y108" s="170">
        <f t="shared" ref="Y108" si="121">AVERAGE(SUM(Y98,Y100),(Y107*(1/(1+Y115))))</f>
        <v>0</v>
      </c>
      <c r="Z108" s="170">
        <f t="shared" ref="Z108" si="122">AVERAGE(SUM(Z98,Z100),(Z107*(1/(1+Z115))))</f>
        <v>0</v>
      </c>
      <c r="AA108" s="170">
        <f t="shared" ref="AA108" si="123">AVERAGE(SUM(AA98,AA100),(AA107*(1/(1+AA115))))</f>
        <v>0</v>
      </c>
      <c r="AB108" s="170">
        <f t="shared" ref="AB108" si="124">AVERAGE(SUM(AB98,AB100),(AB107*(1/(1+AB115))))</f>
        <v>0</v>
      </c>
      <c r="AC108" s="170">
        <f t="shared" ref="AC108" si="125">AVERAGE(SUM(AC98,AC100),(AC107*(1/(1+AC115))))</f>
        <v>0</v>
      </c>
    </row>
    <row r="109" spans="2:29" ht="15" thickBot="1" x14ac:dyDescent="0.35">
      <c r="B109" s="56" t="s">
        <v>232</v>
      </c>
      <c r="C109" s="57" t="s">
        <v>86</v>
      </c>
      <c r="D109" s="57" t="s">
        <v>87</v>
      </c>
      <c r="E109" s="75">
        <f t="shared" ref="E109" si="126">E105+E106</f>
        <v>0</v>
      </c>
      <c r="F109" s="75">
        <f t="shared" ref="F109:AC109" si="127">F105+F106</f>
        <v>0</v>
      </c>
      <c r="G109" s="75">
        <f t="shared" si="127"/>
        <v>0</v>
      </c>
      <c r="H109" s="75">
        <f t="shared" si="127"/>
        <v>0</v>
      </c>
      <c r="I109" s="75">
        <f t="shared" si="127"/>
        <v>0</v>
      </c>
      <c r="J109" s="75">
        <f t="shared" si="127"/>
        <v>0</v>
      </c>
      <c r="K109" s="75">
        <f t="shared" si="127"/>
        <v>0</v>
      </c>
      <c r="L109" s="75">
        <f t="shared" si="127"/>
        <v>0</v>
      </c>
      <c r="M109" s="75">
        <f t="shared" si="127"/>
        <v>0</v>
      </c>
      <c r="N109" s="75">
        <f t="shared" si="127"/>
        <v>0</v>
      </c>
      <c r="O109" s="75">
        <f t="shared" si="127"/>
        <v>0</v>
      </c>
      <c r="P109" s="75">
        <f t="shared" si="127"/>
        <v>0</v>
      </c>
      <c r="Q109" s="75">
        <f t="shared" si="127"/>
        <v>0</v>
      </c>
      <c r="R109" s="75">
        <f t="shared" si="127"/>
        <v>0</v>
      </c>
      <c r="S109" s="75">
        <f t="shared" si="127"/>
        <v>0</v>
      </c>
      <c r="T109" s="75">
        <f t="shared" si="127"/>
        <v>0</v>
      </c>
      <c r="U109" s="75">
        <f t="shared" si="127"/>
        <v>0</v>
      </c>
      <c r="V109" s="75">
        <f t="shared" si="127"/>
        <v>0</v>
      </c>
      <c r="W109" s="75">
        <f t="shared" si="127"/>
        <v>0</v>
      </c>
      <c r="X109" s="75">
        <f t="shared" si="127"/>
        <v>0</v>
      </c>
      <c r="Y109" s="75">
        <f t="shared" si="127"/>
        <v>0</v>
      </c>
      <c r="Z109" s="75">
        <f t="shared" si="127"/>
        <v>0</v>
      </c>
      <c r="AA109" s="75">
        <f t="shared" si="127"/>
        <v>0</v>
      </c>
      <c r="AB109" s="75">
        <f t="shared" si="127"/>
        <v>0</v>
      </c>
      <c r="AC109" s="75">
        <f t="shared" si="127"/>
        <v>0</v>
      </c>
    </row>
    <row r="110" spans="2:29" ht="15" thickTop="1" x14ac:dyDescent="0.3"/>
    <row r="111" spans="2:29" x14ac:dyDescent="0.3">
      <c r="B111" s="32" t="s">
        <v>97</v>
      </c>
    </row>
    <row r="112" spans="2:29" x14ac:dyDescent="0.3">
      <c r="B112" s="206" t="s">
        <v>98</v>
      </c>
      <c r="C112" s="37" t="s">
        <v>86</v>
      </c>
      <c r="D112" s="195" t="s">
        <v>87</v>
      </c>
      <c r="E112" s="171">
        <f>E91</f>
        <v>0</v>
      </c>
      <c r="F112" s="171">
        <f t="shared" ref="F112:AC112" si="128">F91</f>
        <v>0</v>
      </c>
      <c r="G112" s="171">
        <f t="shared" si="128"/>
        <v>0</v>
      </c>
      <c r="H112" s="171">
        <f t="shared" si="128"/>
        <v>0</v>
      </c>
      <c r="I112" s="171">
        <f t="shared" si="128"/>
        <v>0</v>
      </c>
      <c r="J112" s="171">
        <f t="shared" si="128"/>
        <v>0</v>
      </c>
      <c r="K112" s="171">
        <f t="shared" si="128"/>
        <v>0</v>
      </c>
      <c r="L112" s="171">
        <f t="shared" si="128"/>
        <v>0</v>
      </c>
      <c r="M112" s="171">
        <f t="shared" si="128"/>
        <v>0</v>
      </c>
      <c r="N112" s="171">
        <f t="shared" si="128"/>
        <v>0</v>
      </c>
      <c r="O112" s="171">
        <f t="shared" si="128"/>
        <v>0</v>
      </c>
      <c r="P112" s="171">
        <f t="shared" si="128"/>
        <v>0</v>
      </c>
      <c r="Q112" s="171">
        <f t="shared" si="128"/>
        <v>0</v>
      </c>
      <c r="R112" s="171">
        <f t="shared" si="128"/>
        <v>0</v>
      </c>
      <c r="S112" s="171">
        <f t="shared" si="128"/>
        <v>0</v>
      </c>
      <c r="T112" s="171">
        <f t="shared" si="128"/>
        <v>0</v>
      </c>
      <c r="U112" s="171">
        <f t="shared" si="128"/>
        <v>0</v>
      </c>
      <c r="V112" s="171">
        <f t="shared" si="128"/>
        <v>0</v>
      </c>
      <c r="W112" s="171">
        <f t="shared" si="128"/>
        <v>0</v>
      </c>
      <c r="X112" s="171">
        <f t="shared" si="128"/>
        <v>0</v>
      </c>
      <c r="Y112" s="171">
        <f t="shared" si="128"/>
        <v>0</v>
      </c>
      <c r="Z112" s="171">
        <f t="shared" si="128"/>
        <v>0</v>
      </c>
      <c r="AA112" s="171">
        <f t="shared" si="128"/>
        <v>0</v>
      </c>
      <c r="AB112" s="171">
        <f t="shared" si="128"/>
        <v>0</v>
      </c>
      <c r="AC112" s="171">
        <f t="shared" si="128"/>
        <v>0</v>
      </c>
    </row>
    <row r="113" spans="2:29" x14ac:dyDescent="0.3">
      <c r="B113" s="3" t="s">
        <v>230</v>
      </c>
      <c r="C113" s="36" t="s">
        <v>86</v>
      </c>
      <c r="D113" s="36" t="s">
        <v>87</v>
      </c>
      <c r="E113" s="38">
        <f t="shared" ref="E113:AC113" si="129">E109</f>
        <v>0</v>
      </c>
      <c r="F113" s="38">
        <f t="shared" si="129"/>
        <v>0</v>
      </c>
      <c r="G113" s="38">
        <f t="shared" si="129"/>
        <v>0</v>
      </c>
      <c r="H113" s="38">
        <f t="shared" si="129"/>
        <v>0</v>
      </c>
      <c r="I113" s="38">
        <f t="shared" si="129"/>
        <v>0</v>
      </c>
      <c r="J113" s="38">
        <f t="shared" si="129"/>
        <v>0</v>
      </c>
      <c r="K113" s="38">
        <f t="shared" si="129"/>
        <v>0</v>
      </c>
      <c r="L113" s="38">
        <f t="shared" si="129"/>
        <v>0</v>
      </c>
      <c r="M113" s="38">
        <f t="shared" si="129"/>
        <v>0</v>
      </c>
      <c r="N113" s="38">
        <f t="shared" si="129"/>
        <v>0</v>
      </c>
      <c r="O113" s="38">
        <f t="shared" si="129"/>
        <v>0</v>
      </c>
      <c r="P113" s="38">
        <f t="shared" si="129"/>
        <v>0</v>
      </c>
      <c r="Q113" s="38">
        <f t="shared" si="129"/>
        <v>0</v>
      </c>
      <c r="R113" s="38">
        <f t="shared" si="129"/>
        <v>0</v>
      </c>
      <c r="S113" s="38">
        <f t="shared" si="129"/>
        <v>0</v>
      </c>
      <c r="T113" s="38">
        <f t="shared" si="129"/>
        <v>0</v>
      </c>
      <c r="U113" s="38">
        <f t="shared" si="129"/>
        <v>0</v>
      </c>
      <c r="V113" s="38">
        <f t="shared" si="129"/>
        <v>0</v>
      </c>
      <c r="W113" s="38">
        <f t="shared" si="129"/>
        <v>0</v>
      </c>
      <c r="X113" s="38">
        <f t="shared" si="129"/>
        <v>0</v>
      </c>
      <c r="Y113" s="38">
        <f t="shared" si="129"/>
        <v>0</v>
      </c>
      <c r="Z113" s="38">
        <f t="shared" si="129"/>
        <v>0</v>
      </c>
      <c r="AA113" s="38">
        <f t="shared" si="129"/>
        <v>0</v>
      </c>
      <c r="AB113" s="38">
        <f t="shared" si="129"/>
        <v>0</v>
      </c>
      <c r="AC113" s="38">
        <f t="shared" si="129"/>
        <v>0</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AC116" si="130">E115*E108</f>
        <v>0</v>
      </c>
      <c r="F116" s="38">
        <f t="shared" si="130"/>
        <v>0</v>
      </c>
      <c r="G116" s="38">
        <f t="shared" si="130"/>
        <v>0</v>
      </c>
      <c r="H116" s="38">
        <f t="shared" si="130"/>
        <v>0</v>
      </c>
      <c r="I116" s="38">
        <f t="shared" si="130"/>
        <v>0</v>
      </c>
      <c r="J116" s="38">
        <f t="shared" si="130"/>
        <v>0</v>
      </c>
      <c r="K116" s="38">
        <f t="shared" si="130"/>
        <v>0</v>
      </c>
      <c r="L116" s="38">
        <f t="shared" si="130"/>
        <v>0</v>
      </c>
      <c r="M116" s="38">
        <f t="shared" si="130"/>
        <v>0</v>
      </c>
      <c r="N116" s="38">
        <f t="shared" si="130"/>
        <v>0</v>
      </c>
      <c r="O116" s="38">
        <f t="shared" si="130"/>
        <v>0</v>
      </c>
      <c r="P116" s="38">
        <f t="shared" si="130"/>
        <v>0</v>
      </c>
      <c r="Q116" s="38">
        <f t="shared" si="130"/>
        <v>0</v>
      </c>
      <c r="R116" s="38">
        <f t="shared" si="130"/>
        <v>0</v>
      </c>
      <c r="S116" s="38">
        <f t="shared" si="130"/>
        <v>0</v>
      </c>
      <c r="T116" s="38">
        <f t="shared" si="130"/>
        <v>0</v>
      </c>
      <c r="U116" s="38">
        <f t="shared" si="130"/>
        <v>0</v>
      </c>
      <c r="V116" s="38">
        <f t="shared" si="130"/>
        <v>0</v>
      </c>
      <c r="W116" s="38">
        <f t="shared" si="130"/>
        <v>0</v>
      </c>
      <c r="X116" s="38">
        <f t="shared" si="130"/>
        <v>0</v>
      </c>
      <c r="Y116" s="38">
        <f t="shared" si="130"/>
        <v>0</v>
      </c>
      <c r="Z116" s="38">
        <f t="shared" si="130"/>
        <v>0</v>
      </c>
      <c r="AA116" s="38">
        <f t="shared" si="130"/>
        <v>0</v>
      </c>
      <c r="AB116" s="38">
        <f t="shared" si="130"/>
        <v>0</v>
      </c>
      <c r="AC116" s="38">
        <f t="shared" si="130"/>
        <v>0</v>
      </c>
    </row>
    <row r="117" spans="2:29" ht="15" thickBot="1" x14ac:dyDescent="0.35">
      <c r="B117" s="218" t="s">
        <v>100</v>
      </c>
      <c r="C117" s="229" t="s">
        <v>86</v>
      </c>
      <c r="D117" s="230" t="s">
        <v>87</v>
      </c>
      <c r="E117" s="231">
        <f>E112+E113+E116</f>
        <v>0</v>
      </c>
      <c r="F117" s="231">
        <f>F112+F113+F116</f>
        <v>0</v>
      </c>
      <c r="G117" s="231">
        <f t="shared" ref="G117:AC117" si="131">G112+G113+G116</f>
        <v>0</v>
      </c>
      <c r="H117" s="231">
        <f t="shared" si="131"/>
        <v>0</v>
      </c>
      <c r="I117" s="231">
        <f t="shared" si="131"/>
        <v>0</v>
      </c>
      <c r="J117" s="231">
        <f t="shared" si="131"/>
        <v>0</v>
      </c>
      <c r="K117" s="231">
        <f t="shared" si="131"/>
        <v>0</v>
      </c>
      <c r="L117" s="231">
        <f t="shared" si="131"/>
        <v>0</v>
      </c>
      <c r="M117" s="231">
        <f t="shared" si="131"/>
        <v>0</v>
      </c>
      <c r="N117" s="231">
        <f t="shared" si="131"/>
        <v>0</v>
      </c>
      <c r="O117" s="231">
        <f t="shared" si="131"/>
        <v>0</v>
      </c>
      <c r="P117" s="231">
        <f t="shared" si="131"/>
        <v>0</v>
      </c>
      <c r="Q117" s="231">
        <f t="shared" si="131"/>
        <v>0</v>
      </c>
      <c r="R117" s="231">
        <f t="shared" si="131"/>
        <v>0</v>
      </c>
      <c r="S117" s="231">
        <f t="shared" si="131"/>
        <v>0</v>
      </c>
      <c r="T117" s="231">
        <f t="shared" si="131"/>
        <v>0</v>
      </c>
      <c r="U117" s="231">
        <f t="shared" si="131"/>
        <v>0</v>
      </c>
      <c r="V117" s="231">
        <f t="shared" si="131"/>
        <v>0</v>
      </c>
      <c r="W117" s="231">
        <f t="shared" si="131"/>
        <v>0</v>
      </c>
      <c r="X117" s="231">
        <f t="shared" si="131"/>
        <v>0</v>
      </c>
      <c r="Y117" s="231">
        <f t="shared" si="131"/>
        <v>0</v>
      </c>
      <c r="Z117" s="231">
        <f t="shared" si="131"/>
        <v>0</v>
      </c>
      <c r="AA117" s="231">
        <f t="shared" si="131"/>
        <v>0</v>
      </c>
      <c r="AB117" s="231">
        <f t="shared" si="131"/>
        <v>0</v>
      </c>
      <c r="AC117" s="231">
        <f t="shared" si="131"/>
        <v>0</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0</v>
      </c>
      <c r="F119" s="222">
        <f>F117+F118</f>
        <v>0</v>
      </c>
      <c r="G119" s="222">
        <f>G117+G118</f>
        <v>0</v>
      </c>
      <c r="H119" s="222">
        <f t="shared" ref="H119:AC119" si="132">H117+H118</f>
        <v>0</v>
      </c>
      <c r="I119" s="222">
        <f t="shared" si="132"/>
        <v>0</v>
      </c>
      <c r="J119" s="222">
        <f t="shared" si="132"/>
        <v>0</v>
      </c>
      <c r="K119" s="222">
        <f t="shared" si="132"/>
        <v>0</v>
      </c>
      <c r="L119" s="222">
        <f t="shared" si="132"/>
        <v>0</v>
      </c>
      <c r="M119" s="222">
        <f t="shared" si="132"/>
        <v>0</v>
      </c>
      <c r="N119" s="222">
        <f t="shared" si="132"/>
        <v>0</v>
      </c>
      <c r="O119" s="222">
        <f t="shared" si="132"/>
        <v>0</v>
      </c>
      <c r="P119" s="222">
        <f t="shared" si="132"/>
        <v>0</v>
      </c>
      <c r="Q119" s="222">
        <f t="shared" si="132"/>
        <v>0</v>
      </c>
      <c r="R119" s="222">
        <f t="shared" si="132"/>
        <v>0</v>
      </c>
      <c r="S119" s="222">
        <f t="shared" si="132"/>
        <v>0</v>
      </c>
      <c r="T119" s="222">
        <f t="shared" si="132"/>
        <v>0</v>
      </c>
      <c r="U119" s="222">
        <f t="shared" si="132"/>
        <v>0</v>
      </c>
      <c r="V119" s="222">
        <f t="shared" si="132"/>
        <v>0</v>
      </c>
      <c r="W119" s="222">
        <f t="shared" si="132"/>
        <v>0</v>
      </c>
      <c r="X119" s="222">
        <f t="shared" si="132"/>
        <v>0</v>
      </c>
      <c r="Y119" s="222">
        <f t="shared" si="132"/>
        <v>0</v>
      </c>
      <c r="Z119" s="222">
        <f t="shared" si="132"/>
        <v>0</v>
      </c>
      <c r="AA119" s="222">
        <f t="shared" si="132"/>
        <v>0</v>
      </c>
      <c r="AB119" s="222">
        <f t="shared" si="132"/>
        <v>0</v>
      </c>
      <c r="AC119" s="222">
        <f t="shared" si="132"/>
        <v>0</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0</v>
      </c>
      <c r="F121" s="237">
        <f>F120*F119</f>
        <v>0</v>
      </c>
      <c r="G121" s="237">
        <f t="shared" ref="G121:AC121" si="133">G120*G119</f>
        <v>0</v>
      </c>
      <c r="H121" s="237">
        <f t="shared" si="133"/>
        <v>0</v>
      </c>
      <c r="I121" s="237">
        <f t="shared" si="133"/>
        <v>0</v>
      </c>
      <c r="J121" s="237">
        <f t="shared" si="133"/>
        <v>0</v>
      </c>
      <c r="K121" s="237">
        <f t="shared" si="133"/>
        <v>0</v>
      </c>
      <c r="L121" s="237">
        <f t="shared" si="133"/>
        <v>0</v>
      </c>
      <c r="M121" s="237">
        <f t="shared" si="133"/>
        <v>0</v>
      </c>
      <c r="N121" s="237">
        <f t="shared" si="133"/>
        <v>0</v>
      </c>
      <c r="O121" s="237">
        <f t="shared" si="133"/>
        <v>0</v>
      </c>
      <c r="P121" s="237">
        <f t="shared" si="133"/>
        <v>0</v>
      </c>
      <c r="Q121" s="237">
        <f t="shared" si="133"/>
        <v>0</v>
      </c>
      <c r="R121" s="237">
        <f t="shared" si="133"/>
        <v>0</v>
      </c>
      <c r="S121" s="237">
        <f t="shared" si="133"/>
        <v>0</v>
      </c>
      <c r="T121" s="237">
        <f t="shared" si="133"/>
        <v>0</v>
      </c>
      <c r="U121" s="237">
        <f t="shared" si="133"/>
        <v>0</v>
      </c>
      <c r="V121" s="237">
        <f t="shared" si="133"/>
        <v>0</v>
      </c>
      <c r="W121" s="237">
        <f t="shared" si="133"/>
        <v>0</v>
      </c>
      <c r="X121" s="237">
        <f t="shared" si="133"/>
        <v>0</v>
      </c>
      <c r="Y121" s="237">
        <f t="shared" si="133"/>
        <v>0</v>
      </c>
      <c r="Z121" s="237">
        <f t="shared" si="133"/>
        <v>0</v>
      </c>
      <c r="AA121" s="237">
        <f t="shared" si="133"/>
        <v>0</v>
      </c>
      <c r="AB121" s="237">
        <f t="shared" si="133"/>
        <v>0</v>
      </c>
      <c r="AC121" s="237">
        <f t="shared" si="133"/>
        <v>0</v>
      </c>
    </row>
    <row r="122" spans="2:29" ht="15" thickBot="1" x14ac:dyDescent="0.35">
      <c r="B122" s="238" t="s">
        <v>104</v>
      </c>
      <c r="C122" s="209" t="s">
        <v>86</v>
      </c>
      <c r="D122" s="205" t="s">
        <v>51</v>
      </c>
      <c r="E122" s="204">
        <f>E121*('Scenario Inputs'!$G$3/'Scenario Inputs'!J3)</f>
        <v>0</v>
      </c>
      <c r="F122" s="204">
        <f>F121*('Scenario Inputs'!$G$3/'Scenario Inputs'!K3)</f>
        <v>0</v>
      </c>
      <c r="G122" s="204">
        <f>G121*('Scenario Inputs'!$G$3/'Scenario Inputs'!L3)</f>
        <v>0</v>
      </c>
      <c r="H122" s="204">
        <f>H121*('Scenario Inputs'!$G$3/'Scenario Inputs'!M3)</f>
        <v>0</v>
      </c>
      <c r="I122" s="204">
        <f>I121*('Scenario Inputs'!$G$3/'Scenario Inputs'!N3)</f>
        <v>0</v>
      </c>
      <c r="J122" s="204">
        <f>J121*('Scenario Inputs'!$G$3/'Scenario Inputs'!O3)</f>
        <v>0</v>
      </c>
      <c r="K122" s="204">
        <f>K121*('Scenario Inputs'!$G$3/'Scenario Inputs'!P3)</f>
        <v>0</v>
      </c>
      <c r="L122" s="204">
        <f>L121*('Scenario Inputs'!$G$3/'Scenario Inputs'!Q3)</f>
        <v>0</v>
      </c>
      <c r="M122" s="204">
        <f>M121*('Scenario Inputs'!$G$3/'Scenario Inputs'!R3)</f>
        <v>0</v>
      </c>
      <c r="N122" s="204">
        <f>N121*('Scenario Inputs'!$G$3/'Scenario Inputs'!S3)</f>
        <v>0</v>
      </c>
      <c r="O122" s="204">
        <f>O121*('Scenario Inputs'!$G$3/'Scenario Inputs'!T3)</f>
        <v>0</v>
      </c>
      <c r="P122" s="204">
        <f>P121*('Scenario Inputs'!$G$3/'Scenario Inputs'!U3)</f>
        <v>0</v>
      </c>
      <c r="Q122" s="204">
        <f>Q121*('Scenario Inputs'!$G$3/'Scenario Inputs'!V3)</f>
        <v>0</v>
      </c>
      <c r="R122" s="204">
        <f>R121*('Scenario Inputs'!$G$3/'Scenario Inputs'!W3)</f>
        <v>0</v>
      </c>
      <c r="S122" s="204">
        <f>S121*('Scenario Inputs'!$G$3/'Scenario Inputs'!X3)</f>
        <v>0</v>
      </c>
      <c r="T122" s="204">
        <f>T121*('Scenario Inputs'!$G$3/'Scenario Inputs'!Y3)</f>
        <v>0</v>
      </c>
      <c r="U122" s="204">
        <f>U121*('Scenario Inputs'!$G$3/'Scenario Inputs'!Z3)</f>
        <v>0</v>
      </c>
      <c r="V122" s="204">
        <f>V121*('Scenario Inputs'!$G$3/'Scenario Inputs'!AA3)</f>
        <v>0</v>
      </c>
      <c r="W122" s="204">
        <f>W121*('Scenario Inputs'!$G$3/'Scenario Inputs'!AB3)</f>
        <v>0</v>
      </c>
      <c r="X122" s="204">
        <f>X121*('Scenario Inputs'!$G$3/'Scenario Inputs'!AC3)</f>
        <v>0</v>
      </c>
      <c r="Y122" s="204">
        <f>Y121*('Scenario Inputs'!$G$3/'Scenario Inputs'!AD3)</f>
        <v>0</v>
      </c>
      <c r="Z122" s="204">
        <f>Z121*('Scenario Inputs'!$G$3/'Scenario Inputs'!AE3)</f>
        <v>0</v>
      </c>
      <c r="AA122" s="204">
        <f>AA121*('Scenario Inputs'!$G$3/'Scenario Inputs'!AF3)</f>
        <v>0</v>
      </c>
      <c r="AB122" s="204">
        <f>AB121*('Scenario Inputs'!$G$3/'Scenario Inputs'!AG3)</f>
        <v>0</v>
      </c>
      <c r="AC122" s="204">
        <f>AC121*('Scenario Inputs'!$G$3/'Scenario Inputs'!AH3)</f>
        <v>0</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E122*E126</f>
        <v>0</v>
      </c>
      <c r="F127" s="52">
        <f t="shared" ref="F127:AC127" si="134">F122*F126</f>
        <v>0</v>
      </c>
      <c r="G127" s="52">
        <f t="shared" si="134"/>
        <v>0</v>
      </c>
      <c r="H127" s="52">
        <f t="shared" si="134"/>
        <v>0</v>
      </c>
      <c r="I127" s="52">
        <f t="shared" si="134"/>
        <v>0</v>
      </c>
      <c r="J127" s="52">
        <f t="shared" si="134"/>
        <v>0</v>
      </c>
      <c r="K127" s="52">
        <f t="shared" si="134"/>
        <v>0</v>
      </c>
      <c r="L127" s="52">
        <f t="shared" si="134"/>
        <v>0</v>
      </c>
      <c r="M127" s="52">
        <f t="shared" si="134"/>
        <v>0</v>
      </c>
      <c r="N127" s="52">
        <f t="shared" si="134"/>
        <v>0</v>
      </c>
      <c r="O127" s="52">
        <f t="shared" si="134"/>
        <v>0</v>
      </c>
      <c r="P127" s="52">
        <f t="shared" si="134"/>
        <v>0</v>
      </c>
      <c r="Q127" s="52">
        <f t="shared" si="134"/>
        <v>0</v>
      </c>
      <c r="R127" s="52">
        <f t="shared" si="134"/>
        <v>0</v>
      </c>
      <c r="S127" s="52">
        <f t="shared" si="134"/>
        <v>0</v>
      </c>
      <c r="T127" s="52">
        <f t="shared" si="134"/>
        <v>0</v>
      </c>
      <c r="U127" s="52">
        <f t="shared" si="134"/>
        <v>0</v>
      </c>
      <c r="V127" s="52">
        <f t="shared" si="134"/>
        <v>0</v>
      </c>
      <c r="W127" s="52">
        <f t="shared" si="134"/>
        <v>0</v>
      </c>
      <c r="X127" s="52">
        <f t="shared" si="134"/>
        <v>0</v>
      </c>
      <c r="Y127" s="52">
        <f t="shared" si="134"/>
        <v>0</v>
      </c>
      <c r="Z127" s="52">
        <f t="shared" si="134"/>
        <v>0</v>
      </c>
      <c r="AA127" s="52">
        <f t="shared" si="134"/>
        <v>0</v>
      </c>
      <c r="AB127" s="52">
        <f t="shared" si="134"/>
        <v>0</v>
      </c>
      <c r="AC127" s="52">
        <f t="shared" si="134"/>
        <v>0</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AC129" si="135">(E127*1000000)/(E128*1000)</f>
        <v>0</v>
      </c>
      <c r="F129" s="155">
        <f t="shared" si="135"/>
        <v>0</v>
      </c>
      <c r="G129" s="155">
        <f t="shared" si="135"/>
        <v>0</v>
      </c>
      <c r="H129" s="155">
        <f t="shared" si="135"/>
        <v>0</v>
      </c>
      <c r="I129" s="155">
        <f t="shared" si="135"/>
        <v>0</v>
      </c>
      <c r="J129" s="155">
        <f t="shared" si="135"/>
        <v>0</v>
      </c>
      <c r="K129" s="155">
        <f t="shared" si="135"/>
        <v>0</v>
      </c>
      <c r="L129" s="155">
        <f t="shared" si="135"/>
        <v>0</v>
      </c>
      <c r="M129" s="155">
        <f t="shared" si="135"/>
        <v>0</v>
      </c>
      <c r="N129" s="155">
        <f t="shared" si="135"/>
        <v>0</v>
      </c>
      <c r="O129" s="155">
        <f t="shared" si="135"/>
        <v>0</v>
      </c>
      <c r="P129" s="155">
        <f t="shared" si="135"/>
        <v>0</v>
      </c>
      <c r="Q129" s="155">
        <f t="shared" si="135"/>
        <v>0</v>
      </c>
      <c r="R129" s="155">
        <f t="shared" si="135"/>
        <v>0</v>
      </c>
      <c r="S129" s="155">
        <f t="shared" si="135"/>
        <v>0</v>
      </c>
      <c r="T129" s="155">
        <f t="shared" si="135"/>
        <v>0</v>
      </c>
      <c r="U129" s="155">
        <f t="shared" si="135"/>
        <v>0</v>
      </c>
      <c r="V129" s="155">
        <f t="shared" si="135"/>
        <v>0</v>
      </c>
      <c r="W129" s="155">
        <f t="shared" si="135"/>
        <v>0</v>
      </c>
      <c r="X129" s="155">
        <f t="shared" si="135"/>
        <v>0</v>
      </c>
      <c r="Y129" s="155">
        <f t="shared" si="135"/>
        <v>0</v>
      </c>
      <c r="Z129" s="155">
        <f t="shared" si="135"/>
        <v>0</v>
      </c>
      <c r="AA129" s="155">
        <f t="shared" si="135"/>
        <v>0</v>
      </c>
      <c r="AB129" s="155">
        <f t="shared" si="135"/>
        <v>0</v>
      </c>
      <c r="AC129" s="155">
        <f t="shared" si="135"/>
        <v>0</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Inputs'!J159*('Scenario Inputs'!J3/'Scenario Inputs'!$G$3)</f>
        <v>0</v>
      </c>
      <c r="F133" s="72">
        <f>'Scenario Inputs'!K159*('Scenario Inputs'!K3/'Scenario Inputs'!$G$3)</f>
        <v>0</v>
      </c>
      <c r="G133" s="72">
        <f>'Scenario Inputs'!L159*('Scenario Inputs'!L3/'Scenario Inputs'!$G$3)</f>
        <v>0</v>
      </c>
      <c r="H133" s="72">
        <f>'Scenario Inputs'!M159*('Scenario Inputs'!M3/'Scenario Inputs'!$G$3)</f>
        <v>0</v>
      </c>
      <c r="I133" s="72">
        <f>'Scenario Inputs'!N159*('Scenario Inputs'!N3/'Scenario Inputs'!$G$3)</f>
        <v>0</v>
      </c>
      <c r="J133" s="72">
        <f>'Scenario Inputs'!O159*('Scenario Inputs'!O3/'Scenario Inputs'!$G$3)</f>
        <v>0</v>
      </c>
      <c r="K133" s="72">
        <f>'Scenario Inputs'!P159*('Scenario Inputs'!P3/'Scenario Inputs'!$G$3)</f>
        <v>0</v>
      </c>
      <c r="L133" s="72">
        <f>'Scenario Inputs'!Q159*('Scenario Inputs'!Q3/'Scenario Inputs'!$G$3)</f>
        <v>0</v>
      </c>
      <c r="M133" s="72">
        <f>'Scenario Inputs'!R159*('Scenario Inputs'!R3/'Scenario Inputs'!$G$3)</f>
        <v>0</v>
      </c>
      <c r="N133" s="72">
        <f>'Scenario Inputs'!S159*('Scenario Inputs'!S3/'Scenario Inputs'!$G$3)</f>
        <v>0</v>
      </c>
      <c r="O133" s="72">
        <f>'Scenario Inputs'!T159*('Scenario Inputs'!T3/'Scenario Inputs'!$G$3)</f>
        <v>0</v>
      </c>
      <c r="P133" s="72">
        <f>'Scenario Inputs'!U159*('Scenario Inputs'!U3/'Scenario Inputs'!$G$3)</f>
        <v>0</v>
      </c>
      <c r="Q133" s="72">
        <f>'Scenario Inputs'!V159*('Scenario Inputs'!V3/'Scenario Inputs'!$G$3)</f>
        <v>0</v>
      </c>
      <c r="R133" s="72">
        <f>'Scenario Inputs'!W159*('Scenario Inputs'!W3/'Scenario Inputs'!$G$3)</f>
        <v>0</v>
      </c>
      <c r="S133" s="72">
        <f>'Scenario Inputs'!X159*('Scenario Inputs'!X3/'Scenario Inputs'!$G$3)</f>
        <v>0</v>
      </c>
      <c r="T133" s="72">
        <f>'Scenario Inputs'!Y159*('Scenario Inputs'!Y3/'Scenario Inputs'!$G$3)</f>
        <v>0</v>
      </c>
      <c r="U133" s="72">
        <f>'Scenario Inputs'!Z159*('Scenario Inputs'!Z3/'Scenario Inputs'!$G$3)</f>
        <v>0</v>
      </c>
      <c r="V133" s="72">
        <f>'Scenario Inputs'!AA159*('Scenario Inputs'!AA3/'Scenario Inputs'!$G$3)</f>
        <v>0</v>
      </c>
      <c r="W133" s="72">
        <f>'Scenario Inputs'!AB159*('Scenario Inputs'!AB3/'Scenario Inputs'!$G$3)</f>
        <v>0</v>
      </c>
      <c r="X133" s="72">
        <f>'Scenario Inputs'!AC159*('Scenario Inputs'!AC3/'Scenario Inputs'!$G$3)</f>
        <v>0</v>
      </c>
      <c r="Y133" s="72">
        <f>'Scenario Inputs'!AD159*('Scenario Inputs'!AD3/'Scenario Inputs'!$G$3)</f>
        <v>0</v>
      </c>
      <c r="Z133" s="72">
        <f>'Scenario Inputs'!AE159*('Scenario Inputs'!AE3/'Scenario Inputs'!$G$3)</f>
        <v>0</v>
      </c>
      <c r="AA133" s="72">
        <f>'Scenario Inputs'!AF159*('Scenario Inputs'!AF3/'Scenario Inputs'!$G$3)</f>
        <v>0</v>
      </c>
      <c r="AB133" s="72">
        <f>'Scenario Inputs'!AG159*('Scenario Inputs'!AG3/'Scenario Inputs'!$G$3)</f>
        <v>0</v>
      </c>
      <c r="AC133" s="74">
        <f>'Scenario Inputs'!AH159*('Scenario Inputs'!AH3/'Scenario Inputs'!$G$3)</f>
        <v>0</v>
      </c>
    </row>
    <row r="134" spans="2:29" x14ac:dyDescent="0.3">
      <c r="B134" s="3" t="s">
        <v>88</v>
      </c>
      <c r="C134" s="3" t="s">
        <v>86</v>
      </c>
      <c r="D134" s="3" t="s">
        <v>87</v>
      </c>
      <c r="E134" s="78">
        <f>'Scenario Inputs'!J163*('Scenario Inputs'!J3/'Scenario Inputs'!$G$3)</f>
        <v>0</v>
      </c>
      <c r="F134" s="164">
        <f>'Scenario Inputs'!K163*('Scenario Inputs'!K3/'Scenario Inputs'!$G$3)</f>
        <v>0</v>
      </c>
      <c r="G134" s="164">
        <f>'Scenario Inputs'!L163*('Scenario Inputs'!L3/'Scenario Inputs'!$G$3)</f>
        <v>0</v>
      </c>
      <c r="H134" s="164">
        <f>'Scenario Inputs'!M163*('Scenario Inputs'!M3/'Scenario Inputs'!$G$3)</f>
        <v>0</v>
      </c>
      <c r="I134" s="164">
        <f>'Scenario Inputs'!N163*('Scenario Inputs'!N3/'Scenario Inputs'!$G$3)</f>
        <v>0</v>
      </c>
      <c r="J134" s="164">
        <f>'Scenario Inputs'!O163*('Scenario Inputs'!O3/'Scenario Inputs'!$G$3)</f>
        <v>0</v>
      </c>
      <c r="K134" s="164">
        <f>'Scenario Inputs'!P163*('Scenario Inputs'!P3/'Scenario Inputs'!$G$3)</f>
        <v>0</v>
      </c>
      <c r="L134" s="164">
        <f>'Scenario Inputs'!Q163*('Scenario Inputs'!Q3/'Scenario Inputs'!$G$3)</f>
        <v>0</v>
      </c>
      <c r="M134" s="164">
        <f>'Scenario Inputs'!R163*('Scenario Inputs'!R3/'Scenario Inputs'!$G$3)</f>
        <v>0</v>
      </c>
      <c r="N134" s="164">
        <f>'Scenario Inputs'!S163*('Scenario Inputs'!S3/'Scenario Inputs'!$G$3)</f>
        <v>0</v>
      </c>
      <c r="O134" s="164">
        <f>'Scenario Inputs'!T163*('Scenario Inputs'!T3/'Scenario Inputs'!$G$3)</f>
        <v>0</v>
      </c>
      <c r="P134" s="164">
        <f>'Scenario Inputs'!U163*('Scenario Inputs'!U3/'Scenario Inputs'!$G$3)</f>
        <v>0</v>
      </c>
      <c r="Q134" s="164">
        <f>'Scenario Inputs'!V163*('Scenario Inputs'!V3/'Scenario Inputs'!$G$3)</f>
        <v>0</v>
      </c>
      <c r="R134" s="164">
        <f>'Scenario Inputs'!W163*('Scenario Inputs'!W3/'Scenario Inputs'!$G$3)</f>
        <v>0</v>
      </c>
      <c r="S134" s="164">
        <f>'Scenario Inputs'!X163*('Scenario Inputs'!X3/'Scenario Inputs'!$G$3)</f>
        <v>0</v>
      </c>
      <c r="T134" s="164">
        <f>'Scenario Inputs'!Y163*('Scenario Inputs'!Y3/'Scenario Inputs'!$G$3)</f>
        <v>0</v>
      </c>
      <c r="U134" s="164">
        <f>'Scenario Inputs'!Z163*('Scenario Inputs'!Z3/'Scenario Inputs'!$G$3)</f>
        <v>0</v>
      </c>
      <c r="V134" s="164">
        <f>'Scenario Inputs'!AA163*('Scenario Inputs'!AA3/'Scenario Inputs'!$G$3)</f>
        <v>0</v>
      </c>
      <c r="W134" s="164">
        <f>'Scenario Inputs'!AB163*('Scenario Inputs'!AB3/'Scenario Inputs'!$G$3)</f>
        <v>0</v>
      </c>
      <c r="X134" s="164">
        <f>'Scenario Inputs'!AC163*('Scenario Inputs'!AC3/'Scenario Inputs'!$G$3)</f>
        <v>0</v>
      </c>
      <c r="Y134" s="164">
        <f>'Scenario Inputs'!AD163*('Scenario Inputs'!AD3/'Scenario Inputs'!$G$3)</f>
        <v>0</v>
      </c>
      <c r="Z134" s="164">
        <f>'Scenario Inputs'!AE163*('Scenario Inputs'!AE3/'Scenario Inputs'!$G$3)</f>
        <v>0</v>
      </c>
      <c r="AA134" s="164">
        <f>'Scenario Inputs'!AF163*('Scenario Inputs'!AF3/'Scenario Inputs'!$G$3)</f>
        <v>0</v>
      </c>
      <c r="AB134" s="164">
        <f>'Scenario Inputs'!AG163*('Scenario Inputs'!AG3/'Scenario Inputs'!$G$3)</f>
        <v>0</v>
      </c>
      <c r="AC134" s="165">
        <f>'Scenario Inputs'!AH163*('Scenario Inputs'!AH3/'Scenario Inputs'!$G$3)</f>
        <v>0</v>
      </c>
    </row>
    <row r="135" spans="2:29" x14ac:dyDescent="0.3">
      <c r="B135" s="17" t="s">
        <v>89</v>
      </c>
      <c r="C135" s="17" t="s">
        <v>86</v>
      </c>
      <c r="D135" s="17" t="s">
        <v>87</v>
      </c>
      <c r="E135" s="73">
        <f t="shared" ref="E135:AC135" si="136">E134+E133</f>
        <v>0</v>
      </c>
      <c r="F135" s="73">
        <f t="shared" si="136"/>
        <v>0</v>
      </c>
      <c r="G135" s="73">
        <f t="shared" si="136"/>
        <v>0</v>
      </c>
      <c r="H135" s="73">
        <f t="shared" si="136"/>
        <v>0</v>
      </c>
      <c r="I135" s="73">
        <f t="shared" si="136"/>
        <v>0</v>
      </c>
      <c r="J135" s="73">
        <f t="shared" si="136"/>
        <v>0</v>
      </c>
      <c r="K135" s="73">
        <f t="shared" si="136"/>
        <v>0</v>
      </c>
      <c r="L135" s="73">
        <f t="shared" si="136"/>
        <v>0</v>
      </c>
      <c r="M135" s="73">
        <f t="shared" si="136"/>
        <v>0</v>
      </c>
      <c r="N135" s="73">
        <f t="shared" si="136"/>
        <v>0</v>
      </c>
      <c r="O135" s="73">
        <f t="shared" si="136"/>
        <v>0</v>
      </c>
      <c r="P135" s="73">
        <f t="shared" si="136"/>
        <v>0</v>
      </c>
      <c r="Q135" s="73">
        <f t="shared" si="136"/>
        <v>0</v>
      </c>
      <c r="R135" s="73">
        <f t="shared" si="136"/>
        <v>0</v>
      </c>
      <c r="S135" s="73">
        <f t="shared" si="136"/>
        <v>0</v>
      </c>
      <c r="T135" s="73">
        <f t="shared" si="136"/>
        <v>0</v>
      </c>
      <c r="U135" s="73">
        <f t="shared" si="136"/>
        <v>0</v>
      </c>
      <c r="V135" s="73">
        <f t="shared" si="136"/>
        <v>0</v>
      </c>
      <c r="W135" s="73">
        <f t="shared" si="136"/>
        <v>0</v>
      </c>
      <c r="X135" s="73">
        <f t="shared" si="136"/>
        <v>0</v>
      </c>
      <c r="Y135" s="73">
        <f t="shared" si="136"/>
        <v>0</v>
      </c>
      <c r="Z135" s="73">
        <f t="shared" si="136"/>
        <v>0</v>
      </c>
      <c r="AA135" s="73">
        <f t="shared" si="136"/>
        <v>0</v>
      </c>
      <c r="AB135" s="73">
        <f t="shared" si="136"/>
        <v>0</v>
      </c>
      <c r="AC135" s="79">
        <f t="shared" si="136"/>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0</v>
      </c>
      <c r="F137" s="81">
        <f t="shared" ref="F137:AC137" si="137">F133</f>
        <v>0</v>
      </c>
      <c r="G137" s="81">
        <f t="shared" si="137"/>
        <v>0</v>
      </c>
      <c r="H137" s="81">
        <f t="shared" si="137"/>
        <v>0</v>
      </c>
      <c r="I137" s="81">
        <f t="shared" si="137"/>
        <v>0</v>
      </c>
      <c r="J137" s="81">
        <f t="shared" si="137"/>
        <v>0</v>
      </c>
      <c r="K137" s="81">
        <f t="shared" si="137"/>
        <v>0</v>
      </c>
      <c r="L137" s="81">
        <f t="shared" si="137"/>
        <v>0</v>
      </c>
      <c r="M137" s="81">
        <f t="shared" si="137"/>
        <v>0</v>
      </c>
      <c r="N137" s="81">
        <f t="shared" si="137"/>
        <v>0</v>
      </c>
      <c r="O137" s="81">
        <f t="shared" si="137"/>
        <v>0</v>
      </c>
      <c r="P137" s="81">
        <f t="shared" si="137"/>
        <v>0</v>
      </c>
      <c r="Q137" s="81">
        <f t="shared" si="137"/>
        <v>0</v>
      </c>
      <c r="R137" s="81">
        <f t="shared" si="137"/>
        <v>0</v>
      </c>
      <c r="S137" s="81">
        <f t="shared" si="137"/>
        <v>0</v>
      </c>
      <c r="T137" s="81">
        <f t="shared" si="137"/>
        <v>0</v>
      </c>
      <c r="U137" s="81">
        <f t="shared" si="137"/>
        <v>0</v>
      </c>
      <c r="V137" s="81">
        <f t="shared" si="137"/>
        <v>0</v>
      </c>
      <c r="W137" s="81">
        <f t="shared" si="137"/>
        <v>0</v>
      </c>
      <c r="X137" s="81">
        <f t="shared" si="137"/>
        <v>0</v>
      </c>
      <c r="Y137" s="81">
        <f t="shared" si="137"/>
        <v>0</v>
      </c>
      <c r="Z137" s="81">
        <f t="shared" si="137"/>
        <v>0</v>
      </c>
      <c r="AA137" s="81">
        <f t="shared" si="137"/>
        <v>0</v>
      </c>
      <c r="AB137" s="81">
        <f t="shared" si="137"/>
        <v>0</v>
      </c>
      <c r="AC137" s="81">
        <f t="shared" si="137"/>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0</v>
      </c>
      <c r="G141" s="74">
        <f t="shared" ref="G141:AC141" si="138">F150</f>
        <v>0</v>
      </c>
      <c r="H141" s="74">
        <f t="shared" si="138"/>
        <v>0</v>
      </c>
      <c r="I141" s="74">
        <f t="shared" si="138"/>
        <v>0</v>
      </c>
      <c r="J141" s="74">
        <f t="shared" si="138"/>
        <v>0</v>
      </c>
      <c r="K141" s="67">
        <f t="shared" si="138"/>
        <v>0</v>
      </c>
      <c r="L141" s="67">
        <f t="shared" si="138"/>
        <v>0</v>
      </c>
      <c r="M141" s="67">
        <f t="shared" si="138"/>
        <v>0</v>
      </c>
      <c r="N141" s="67">
        <f t="shared" si="138"/>
        <v>0</v>
      </c>
      <c r="O141" s="67">
        <f t="shared" si="138"/>
        <v>0</v>
      </c>
      <c r="P141" s="67">
        <f t="shared" si="138"/>
        <v>0</v>
      </c>
      <c r="Q141" s="67">
        <f t="shared" si="138"/>
        <v>0</v>
      </c>
      <c r="R141" s="67">
        <f t="shared" si="138"/>
        <v>0</v>
      </c>
      <c r="S141" s="67">
        <f t="shared" si="138"/>
        <v>0</v>
      </c>
      <c r="T141" s="67">
        <f t="shared" si="138"/>
        <v>0</v>
      </c>
      <c r="U141" s="67">
        <f t="shared" si="138"/>
        <v>0</v>
      </c>
      <c r="V141" s="67">
        <f t="shared" si="138"/>
        <v>0</v>
      </c>
      <c r="W141" s="67">
        <f t="shared" si="138"/>
        <v>0</v>
      </c>
      <c r="X141" s="67">
        <f t="shared" si="138"/>
        <v>0</v>
      </c>
      <c r="Y141" s="67">
        <f t="shared" si="138"/>
        <v>0</v>
      </c>
      <c r="Z141" s="67">
        <f t="shared" si="138"/>
        <v>0</v>
      </c>
      <c r="AA141" s="67">
        <f t="shared" si="138"/>
        <v>0</v>
      </c>
      <c r="AB141" s="67">
        <f t="shared" si="138"/>
        <v>0</v>
      </c>
      <c r="AC141" s="67">
        <f t="shared" si="138"/>
        <v>0</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v>
      </c>
      <c r="G143" s="43">
        <f t="shared" ref="G143:AC143" si="139">G142*G141</f>
        <v>0</v>
      </c>
      <c r="H143" s="25">
        <f t="shared" si="139"/>
        <v>0</v>
      </c>
      <c r="I143" s="25">
        <f t="shared" si="139"/>
        <v>0</v>
      </c>
      <c r="J143" s="25">
        <f t="shared" si="139"/>
        <v>0</v>
      </c>
      <c r="K143" s="25">
        <f t="shared" si="139"/>
        <v>0</v>
      </c>
      <c r="L143" s="25">
        <f t="shared" si="139"/>
        <v>0</v>
      </c>
      <c r="M143" s="25">
        <f t="shared" si="139"/>
        <v>0</v>
      </c>
      <c r="N143" s="25">
        <f t="shared" si="139"/>
        <v>0</v>
      </c>
      <c r="O143" s="25">
        <f t="shared" si="139"/>
        <v>0</v>
      </c>
      <c r="P143" s="25">
        <f t="shared" si="139"/>
        <v>0</v>
      </c>
      <c r="Q143" s="25">
        <f t="shared" si="139"/>
        <v>0</v>
      </c>
      <c r="R143" s="25">
        <f t="shared" si="139"/>
        <v>0</v>
      </c>
      <c r="S143" s="25">
        <f t="shared" si="139"/>
        <v>0</v>
      </c>
      <c r="T143" s="25">
        <f t="shared" si="139"/>
        <v>0</v>
      </c>
      <c r="U143" s="25">
        <f t="shared" si="139"/>
        <v>0</v>
      </c>
      <c r="V143" s="25">
        <f t="shared" si="139"/>
        <v>0</v>
      </c>
      <c r="W143" s="25">
        <f t="shared" si="139"/>
        <v>0</v>
      </c>
      <c r="X143" s="25">
        <f t="shared" si="139"/>
        <v>0</v>
      </c>
      <c r="Y143" s="25">
        <f t="shared" si="139"/>
        <v>0</v>
      </c>
      <c r="Z143" s="25">
        <f t="shared" si="139"/>
        <v>0</v>
      </c>
      <c r="AA143" s="25">
        <f t="shared" si="139"/>
        <v>0</v>
      </c>
      <c r="AB143" s="25">
        <f t="shared" si="139"/>
        <v>0</v>
      </c>
      <c r="AC143" s="25">
        <f t="shared" si="139"/>
        <v>0</v>
      </c>
    </row>
    <row r="144" spans="2:29" x14ac:dyDescent="0.3">
      <c r="B144" s="19" t="s">
        <v>96</v>
      </c>
      <c r="C144" s="3" t="s">
        <v>86</v>
      </c>
      <c r="D144" s="3" t="s">
        <v>87</v>
      </c>
      <c r="E144" s="43">
        <f t="shared" ref="E144" si="140">E137</f>
        <v>0</v>
      </c>
      <c r="F144" s="43">
        <f t="shared" ref="F144:AC144" si="141">F137</f>
        <v>0</v>
      </c>
      <c r="G144" s="43">
        <f t="shared" si="141"/>
        <v>0</v>
      </c>
      <c r="H144" s="43">
        <f t="shared" si="141"/>
        <v>0</v>
      </c>
      <c r="I144" s="43">
        <f t="shared" si="141"/>
        <v>0</v>
      </c>
      <c r="J144" s="25">
        <f t="shared" si="141"/>
        <v>0</v>
      </c>
      <c r="K144" s="25">
        <f t="shared" si="141"/>
        <v>0</v>
      </c>
      <c r="L144" s="25">
        <f t="shared" si="141"/>
        <v>0</v>
      </c>
      <c r="M144" s="25">
        <f t="shared" si="141"/>
        <v>0</v>
      </c>
      <c r="N144" s="25">
        <f t="shared" si="141"/>
        <v>0</v>
      </c>
      <c r="O144" s="25">
        <f t="shared" si="141"/>
        <v>0</v>
      </c>
      <c r="P144" s="25">
        <f t="shared" si="141"/>
        <v>0</v>
      </c>
      <c r="Q144" s="25">
        <f t="shared" si="141"/>
        <v>0</v>
      </c>
      <c r="R144" s="25">
        <f t="shared" si="141"/>
        <v>0</v>
      </c>
      <c r="S144" s="25">
        <f t="shared" si="141"/>
        <v>0</v>
      </c>
      <c r="T144" s="25">
        <f t="shared" si="141"/>
        <v>0</v>
      </c>
      <c r="U144" s="25">
        <f t="shared" si="141"/>
        <v>0</v>
      </c>
      <c r="V144" s="25">
        <f t="shared" si="141"/>
        <v>0</v>
      </c>
      <c r="W144" s="25">
        <f t="shared" si="141"/>
        <v>0</v>
      </c>
      <c r="X144" s="25">
        <f t="shared" si="141"/>
        <v>0</v>
      </c>
      <c r="Y144" s="25">
        <f t="shared" si="141"/>
        <v>0</v>
      </c>
      <c r="Z144" s="25">
        <f t="shared" si="141"/>
        <v>0</v>
      </c>
      <c r="AA144" s="25">
        <f t="shared" si="141"/>
        <v>0</v>
      </c>
      <c r="AB144" s="25">
        <f t="shared" si="141"/>
        <v>0</v>
      </c>
      <c r="AC144" s="25">
        <f t="shared" si="141"/>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Inputs'!J168</f>
        <v>6.5879999999999994E-2</v>
      </c>
      <c r="F146" s="26">
        <f>'Scenario Inputs'!K168</f>
        <v>6.5879999999999994E-2</v>
      </c>
      <c r="G146" s="26">
        <f>'Scenario Inputs'!L168</f>
        <v>6.5879999999999994E-2</v>
      </c>
      <c r="H146" s="26">
        <f>'Scenario Inputs'!M168</f>
        <v>6.5879999999999994E-2</v>
      </c>
      <c r="I146" s="26">
        <f>'Scenario Inputs'!N168</f>
        <v>6.5879999999999994E-2</v>
      </c>
      <c r="J146" s="26">
        <f>'Scenario Inputs'!O168</f>
        <v>6.5879999999999994E-2</v>
      </c>
      <c r="K146" s="26">
        <f>'Scenario Inputs'!P168</f>
        <v>6.5879999999999994E-2</v>
      </c>
      <c r="L146" s="26">
        <f>'Scenario Inputs'!Q168</f>
        <v>6.5879999999999994E-2</v>
      </c>
      <c r="M146" s="26">
        <f>'Scenario Inputs'!R168</f>
        <v>6.5879999999999994E-2</v>
      </c>
      <c r="N146" s="26">
        <f>'Scenario Inputs'!S168</f>
        <v>6.5879999999999994E-2</v>
      </c>
      <c r="O146" s="26">
        <f>'Scenario Inputs'!T168</f>
        <v>6.5879999999999994E-2</v>
      </c>
      <c r="P146" s="26">
        <f>'Scenario Inputs'!U168</f>
        <v>6.5879999999999994E-2</v>
      </c>
      <c r="Q146" s="26">
        <f>'Scenario Inputs'!V168</f>
        <v>6.5879999999999994E-2</v>
      </c>
      <c r="R146" s="26">
        <f>'Scenario Inputs'!W168</f>
        <v>6.5879999999999994E-2</v>
      </c>
      <c r="S146" s="26">
        <f>'Scenario Inputs'!X168</f>
        <v>6.5879999999999994E-2</v>
      </c>
      <c r="T146" s="26">
        <f>'Scenario Inputs'!Y168</f>
        <v>6.5879999999999994E-2</v>
      </c>
      <c r="U146" s="26">
        <f>'Scenario Inputs'!Z168</f>
        <v>6.5879999999999994E-2</v>
      </c>
      <c r="V146" s="26">
        <f>'Scenario Inputs'!AA168</f>
        <v>6.5879999999999994E-2</v>
      </c>
      <c r="W146" s="26">
        <f>'Scenario Inputs'!AB168</f>
        <v>6.5879999999999994E-2</v>
      </c>
      <c r="X146" s="26">
        <f>'Scenario Inputs'!AC168</f>
        <v>6.5879999999999994E-2</v>
      </c>
      <c r="Y146" s="26">
        <f>'Scenario Inputs'!AD168</f>
        <v>6.5879999999999994E-2</v>
      </c>
      <c r="Z146" s="26">
        <f>'Scenario Inputs'!AE168</f>
        <v>6.5879999999999994E-2</v>
      </c>
      <c r="AA146" s="26">
        <f>'Scenario Inputs'!AF168</f>
        <v>6.5879999999999994E-2</v>
      </c>
      <c r="AB146" s="26">
        <f>'Scenario Inputs'!AG168</f>
        <v>6.5879999999999994E-2</v>
      </c>
      <c r="AC146" s="26">
        <f>'Scenario Inputs'!AH168</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142">(E141+E143)*E146</f>
        <v>0</v>
      </c>
      <c r="F148" s="43">
        <f t="shared" ref="F148:AC148" si="143">(F141+F143)*F146</f>
        <v>0</v>
      </c>
      <c r="G148" s="43">
        <f t="shared" si="143"/>
        <v>0</v>
      </c>
      <c r="H148" s="43">
        <f t="shared" si="143"/>
        <v>0</v>
      </c>
      <c r="I148" s="43">
        <f t="shared" si="143"/>
        <v>0</v>
      </c>
      <c r="J148" s="25">
        <f t="shared" si="143"/>
        <v>0</v>
      </c>
      <c r="K148" s="25">
        <f t="shared" si="143"/>
        <v>0</v>
      </c>
      <c r="L148" s="25">
        <f t="shared" si="143"/>
        <v>0</v>
      </c>
      <c r="M148" s="25">
        <f t="shared" si="143"/>
        <v>0</v>
      </c>
      <c r="N148" s="25">
        <f t="shared" si="143"/>
        <v>0</v>
      </c>
      <c r="O148" s="25">
        <f t="shared" si="143"/>
        <v>0</v>
      </c>
      <c r="P148" s="25">
        <f t="shared" si="143"/>
        <v>0</v>
      </c>
      <c r="Q148" s="25">
        <f t="shared" si="143"/>
        <v>0</v>
      </c>
      <c r="R148" s="25">
        <f t="shared" si="143"/>
        <v>0</v>
      </c>
      <c r="S148" s="25">
        <f t="shared" si="143"/>
        <v>0</v>
      </c>
      <c r="T148" s="25">
        <f t="shared" si="143"/>
        <v>0</v>
      </c>
      <c r="U148" s="25">
        <f t="shared" si="143"/>
        <v>0</v>
      </c>
      <c r="V148" s="25">
        <f t="shared" si="143"/>
        <v>0</v>
      </c>
      <c r="W148" s="25">
        <f t="shared" si="143"/>
        <v>0</v>
      </c>
      <c r="X148" s="25">
        <f t="shared" si="143"/>
        <v>0</v>
      </c>
      <c r="Y148" s="25">
        <f t="shared" si="143"/>
        <v>0</v>
      </c>
      <c r="Z148" s="25">
        <f t="shared" si="143"/>
        <v>0</v>
      </c>
      <c r="AA148" s="25">
        <f t="shared" si="143"/>
        <v>0</v>
      </c>
      <c r="AB148" s="25">
        <f t="shared" si="143"/>
        <v>0</v>
      </c>
      <c r="AC148" s="25">
        <f t="shared" si="143"/>
        <v>0</v>
      </c>
    </row>
    <row r="149" spans="2:29" x14ac:dyDescent="0.3">
      <c r="B149" s="18" t="s">
        <v>234</v>
      </c>
      <c r="C149" s="3" t="s">
        <v>86</v>
      </c>
      <c r="D149" s="3" t="s">
        <v>87</v>
      </c>
      <c r="E149" s="43">
        <f t="shared" ref="E149" si="144">E144*E145*E146</f>
        <v>0</v>
      </c>
      <c r="F149" s="43">
        <f t="shared" ref="F149:AC149" si="145">F144*F145*F146</f>
        <v>0</v>
      </c>
      <c r="G149" s="43">
        <f t="shared" si="145"/>
        <v>0</v>
      </c>
      <c r="H149" s="43">
        <f t="shared" si="145"/>
        <v>0</v>
      </c>
      <c r="I149" s="43">
        <f t="shared" si="145"/>
        <v>0</v>
      </c>
      <c r="J149" s="25">
        <f t="shared" si="145"/>
        <v>0</v>
      </c>
      <c r="K149" s="25">
        <f t="shared" si="145"/>
        <v>0</v>
      </c>
      <c r="L149" s="25">
        <f t="shared" si="145"/>
        <v>0</v>
      </c>
      <c r="M149" s="25">
        <f t="shared" si="145"/>
        <v>0</v>
      </c>
      <c r="N149" s="25">
        <f t="shared" si="145"/>
        <v>0</v>
      </c>
      <c r="O149" s="25">
        <f t="shared" si="145"/>
        <v>0</v>
      </c>
      <c r="P149" s="25">
        <f t="shared" si="145"/>
        <v>0</v>
      </c>
      <c r="Q149" s="25">
        <f t="shared" si="145"/>
        <v>0</v>
      </c>
      <c r="R149" s="25">
        <f t="shared" si="145"/>
        <v>0</v>
      </c>
      <c r="S149" s="25">
        <f t="shared" si="145"/>
        <v>0</v>
      </c>
      <c r="T149" s="25">
        <f t="shared" si="145"/>
        <v>0</v>
      </c>
      <c r="U149" s="25">
        <f t="shared" si="145"/>
        <v>0</v>
      </c>
      <c r="V149" s="25">
        <f t="shared" si="145"/>
        <v>0</v>
      </c>
      <c r="W149" s="25">
        <f t="shared" si="145"/>
        <v>0</v>
      </c>
      <c r="X149" s="25">
        <f t="shared" si="145"/>
        <v>0</v>
      </c>
      <c r="Y149" s="25">
        <f t="shared" si="145"/>
        <v>0</v>
      </c>
      <c r="Z149" s="25">
        <f t="shared" si="145"/>
        <v>0</v>
      </c>
      <c r="AA149" s="25">
        <f t="shared" si="145"/>
        <v>0</v>
      </c>
      <c r="AB149" s="25">
        <f t="shared" si="145"/>
        <v>0</v>
      </c>
      <c r="AC149" s="25">
        <f t="shared" si="145"/>
        <v>0</v>
      </c>
    </row>
    <row r="150" spans="2:29" x14ac:dyDescent="0.3">
      <c r="B150" s="22" t="s">
        <v>244</v>
      </c>
      <c r="C150" s="23" t="s">
        <v>86</v>
      </c>
      <c r="D150" s="23" t="s">
        <v>87</v>
      </c>
      <c r="E150" s="76">
        <f>E141+E143+E144-E148-E149</f>
        <v>0</v>
      </c>
      <c r="F150" s="76">
        <f>F141+F143+F144-F148-F149</f>
        <v>0</v>
      </c>
      <c r="G150" s="76">
        <f t="shared" ref="G150:AC150" si="146">G141+G143+G144-G148-G149</f>
        <v>0</v>
      </c>
      <c r="H150" s="76">
        <f t="shared" si="146"/>
        <v>0</v>
      </c>
      <c r="I150" s="76">
        <f t="shared" si="146"/>
        <v>0</v>
      </c>
      <c r="J150" s="76">
        <f t="shared" si="146"/>
        <v>0</v>
      </c>
      <c r="K150" s="76">
        <f t="shared" si="146"/>
        <v>0</v>
      </c>
      <c r="L150" s="76">
        <f t="shared" si="146"/>
        <v>0</v>
      </c>
      <c r="M150" s="76">
        <f t="shared" si="146"/>
        <v>0</v>
      </c>
      <c r="N150" s="76">
        <f t="shared" si="146"/>
        <v>0</v>
      </c>
      <c r="O150" s="76">
        <f t="shared" si="146"/>
        <v>0</v>
      </c>
      <c r="P150" s="76">
        <f t="shared" si="146"/>
        <v>0</v>
      </c>
      <c r="Q150" s="76">
        <f t="shared" si="146"/>
        <v>0</v>
      </c>
      <c r="R150" s="76">
        <f t="shared" si="146"/>
        <v>0</v>
      </c>
      <c r="S150" s="76">
        <f t="shared" si="146"/>
        <v>0</v>
      </c>
      <c r="T150" s="76">
        <f t="shared" si="146"/>
        <v>0</v>
      </c>
      <c r="U150" s="76">
        <f t="shared" si="146"/>
        <v>0</v>
      </c>
      <c r="V150" s="76">
        <f t="shared" si="146"/>
        <v>0</v>
      </c>
      <c r="W150" s="76">
        <f t="shared" si="146"/>
        <v>0</v>
      </c>
      <c r="X150" s="76">
        <f t="shared" si="146"/>
        <v>0</v>
      </c>
      <c r="Y150" s="76">
        <f t="shared" si="146"/>
        <v>0</v>
      </c>
      <c r="Z150" s="76">
        <f t="shared" si="146"/>
        <v>0</v>
      </c>
      <c r="AA150" s="76">
        <f t="shared" si="146"/>
        <v>0</v>
      </c>
      <c r="AB150" s="76">
        <f t="shared" si="146"/>
        <v>0</v>
      </c>
      <c r="AC150" s="76">
        <f t="shared" si="146"/>
        <v>0</v>
      </c>
    </row>
    <row r="151" spans="2:29" x14ac:dyDescent="0.3">
      <c r="B151" s="27" t="s">
        <v>245</v>
      </c>
      <c r="C151" s="28" t="s">
        <v>86</v>
      </c>
      <c r="D151" s="28" t="s">
        <v>87</v>
      </c>
      <c r="E151" s="170">
        <f t="shared" ref="E151" si="147">AVERAGE(SUM(E141,E143),(E150*(1/(1+E158))))</f>
        <v>0</v>
      </c>
      <c r="F151" s="170">
        <f t="shared" ref="F151" si="148">AVERAGE(SUM(F141,F143),(F150*(1/(1+F158))))</f>
        <v>0</v>
      </c>
      <c r="G151" s="170">
        <f t="shared" ref="G151" si="149">AVERAGE(SUM(G141,G143),(G150*(1/(1+G158))))</f>
        <v>0</v>
      </c>
      <c r="H151" s="170">
        <f t="shared" ref="H151" si="150">AVERAGE(SUM(H141,H143),(H150*(1/(1+H158))))</f>
        <v>0</v>
      </c>
      <c r="I151" s="170">
        <f t="shared" ref="I151" si="151">AVERAGE(SUM(I141,I143),(I150*(1/(1+I158))))</f>
        <v>0</v>
      </c>
      <c r="J151" s="170">
        <f t="shared" ref="J151" si="152">AVERAGE(SUM(J141,J143),(J150*(1/(1+J158))))</f>
        <v>0</v>
      </c>
      <c r="K151" s="170">
        <f t="shared" ref="K151" si="153">AVERAGE(SUM(K141,K143),(K150*(1/(1+K158))))</f>
        <v>0</v>
      </c>
      <c r="L151" s="170">
        <f t="shared" ref="L151" si="154">AVERAGE(SUM(L141,L143),(L150*(1/(1+L158))))</f>
        <v>0</v>
      </c>
      <c r="M151" s="170">
        <f t="shared" ref="M151" si="155">AVERAGE(SUM(M141,M143),(M150*(1/(1+M158))))</f>
        <v>0</v>
      </c>
      <c r="N151" s="170">
        <f t="shared" ref="N151" si="156">AVERAGE(SUM(N141,N143),(N150*(1/(1+N158))))</f>
        <v>0</v>
      </c>
      <c r="O151" s="170">
        <f t="shared" ref="O151" si="157">AVERAGE(SUM(O141,O143),(O150*(1/(1+O158))))</f>
        <v>0</v>
      </c>
      <c r="P151" s="170">
        <f t="shared" ref="P151" si="158">AVERAGE(SUM(P141,P143),(P150*(1/(1+P158))))</f>
        <v>0</v>
      </c>
      <c r="Q151" s="170">
        <f t="shared" ref="Q151" si="159">AVERAGE(SUM(Q141,Q143),(Q150*(1/(1+Q158))))</f>
        <v>0</v>
      </c>
      <c r="R151" s="170">
        <f t="shared" ref="R151" si="160">AVERAGE(SUM(R141,R143),(R150*(1/(1+R158))))</f>
        <v>0</v>
      </c>
      <c r="S151" s="170">
        <f t="shared" ref="S151" si="161">AVERAGE(SUM(S141,S143),(S150*(1/(1+S158))))</f>
        <v>0</v>
      </c>
      <c r="T151" s="170">
        <f t="shared" ref="T151" si="162">AVERAGE(SUM(T141,T143),(T150*(1/(1+T158))))</f>
        <v>0</v>
      </c>
      <c r="U151" s="170">
        <f t="shared" ref="U151" si="163">AVERAGE(SUM(U141,U143),(U150*(1/(1+U158))))</f>
        <v>0</v>
      </c>
      <c r="V151" s="170">
        <f t="shared" ref="V151" si="164">AVERAGE(SUM(V141,V143),(V150*(1/(1+V158))))</f>
        <v>0</v>
      </c>
      <c r="W151" s="170">
        <f t="shared" ref="W151" si="165">AVERAGE(SUM(W141,W143),(W150*(1/(1+W158))))</f>
        <v>0</v>
      </c>
      <c r="X151" s="170">
        <f t="shared" ref="X151" si="166">AVERAGE(SUM(X141,X143),(X150*(1/(1+X158))))</f>
        <v>0</v>
      </c>
      <c r="Y151" s="170">
        <f t="shared" ref="Y151" si="167">AVERAGE(SUM(Y141,Y143),(Y150*(1/(1+Y158))))</f>
        <v>0</v>
      </c>
      <c r="Z151" s="170">
        <f t="shared" ref="Z151" si="168">AVERAGE(SUM(Z141,Z143),(Z150*(1/(1+Z158))))</f>
        <v>0</v>
      </c>
      <c r="AA151" s="170">
        <f t="shared" ref="AA151" si="169">AVERAGE(SUM(AA141,AA143),(AA150*(1/(1+AA158))))</f>
        <v>0</v>
      </c>
      <c r="AB151" s="170">
        <f t="shared" ref="AB151" si="170">AVERAGE(SUM(AB141,AB143),(AB150*(1/(1+AB158))))</f>
        <v>0</v>
      </c>
      <c r="AC151" s="170">
        <f t="shared" ref="AC151" si="171">AVERAGE(SUM(AC141,AC143),(AC150*(1/(1+AC158))))</f>
        <v>0</v>
      </c>
    </row>
    <row r="152" spans="2:29" ht="15" thickBot="1" x14ac:dyDescent="0.35">
      <c r="B152" s="56" t="s">
        <v>229</v>
      </c>
      <c r="C152" s="57" t="s">
        <v>86</v>
      </c>
      <c r="D152" s="57" t="s">
        <v>87</v>
      </c>
      <c r="E152" s="75">
        <f t="shared" ref="E152" si="172">E148+E149</f>
        <v>0</v>
      </c>
      <c r="F152" s="75">
        <f t="shared" ref="F152:AC152" si="173">F148+F149</f>
        <v>0</v>
      </c>
      <c r="G152" s="75">
        <f t="shared" si="173"/>
        <v>0</v>
      </c>
      <c r="H152" s="75">
        <f t="shared" si="173"/>
        <v>0</v>
      </c>
      <c r="I152" s="75">
        <f t="shared" si="173"/>
        <v>0</v>
      </c>
      <c r="J152" s="58">
        <f t="shared" si="173"/>
        <v>0</v>
      </c>
      <c r="K152" s="58">
        <f t="shared" si="173"/>
        <v>0</v>
      </c>
      <c r="L152" s="58">
        <f t="shared" si="173"/>
        <v>0</v>
      </c>
      <c r="M152" s="58">
        <f t="shared" si="173"/>
        <v>0</v>
      </c>
      <c r="N152" s="58">
        <f t="shared" si="173"/>
        <v>0</v>
      </c>
      <c r="O152" s="58">
        <f t="shared" si="173"/>
        <v>0</v>
      </c>
      <c r="P152" s="58">
        <f t="shared" si="173"/>
        <v>0</v>
      </c>
      <c r="Q152" s="58">
        <f t="shared" si="173"/>
        <v>0</v>
      </c>
      <c r="R152" s="58">
        <f t="shared" si="173"/>
        <v>0</v>
      </c>
      <c r="S152" s="58">
        <f t="shared" si="173"/>
        <v>0</v>
      </c>
      <c r="T152" s="58">
        <f t="shared" si="173"/>
        <v>0</v>
      </c>
      <c r="U152" s="58">
        <f t="shared" si="173"/>
        <v>0</v>
      </c>
      <c r="V152" s="58">
        <f t="shared" si="173"/>
        <v>0</v>
      </c>
      <c r="W152" s="58">
        <f t="shared" si="173"/>
        <v>0</v>
      </c>
      <c r="X152" s="58">
        <f t="shared" si="173"/>
        <v>0</v>
      </c>
      <c r="Y152" s="58">
        <f t="shared" si="173"/>
        <v>0</v>
      </c>
      <c r="Z152" s="58">
        <f t="shared" si="173"/>
        <v>0</v>
      </c>
      <c r="AA152" s="58">
        <f t="shared" si="173"/>
        <v>0</v>
      </c>
      <c r="AB152" s="58">
        <f t="shared" si="173"/>
        <v>0</v>
      </c>
      <c r="AC152" s="58">
        <f t="shared" si="173"/>
        <v>0</v>
      </c>
    </row>
    <row r="153" spans="2:29" ht="15" thickTop="1" x14ac:dyDescent="0.3"/>
    <row r="154" spans="2:29" x14ac:dyDescent="0.3">
      <c r="B154" s="32" t="s">
        <v>97</v>
      </c>
    </row>
    <row r="155" spans="2:29" x14ac:dyDescent="0.3">
      <c r="B155" s="206" t="s">
        <v>98</v>
      </c>
      <c r="C155" s="37" t="s">
        <v>86</v>
      </c>
      <c r="D155" s="195" t="s">
        <v>87</v>
      </c>
      <c r="E155" s="171">
        <f>E134</f>
        <v>0</v>
      </c>
      <c r="F155" s="171">
        <f t="shared" ref="F155:AC155" si="174">F134</f>
        <v>0</v>
      </c>
      <c r="G155" s="171">
        <f t="shared" si="174"/>
        <v>0</v>
      </c>
      <c r="H155" s="171">
        <f t="shared" si="174"/>
        <v>0</v>
      </c>
      <c r="I155" s="171">
        <f t="shared" si="174"/>
        <v>0</v>
      </c>
      <c r="J155" s="171">
        <f t="shared" si="174"/>
        <v>0</v>
      </c>
      <c r="K155" s="171">
        <f t="shared" si="174"/>
        <v>0</v>
      </c>
      <c r="L155" s="171">
        <f t="shared" si="174"/>
        <v>0</v>
      </c>
      <c r="M155" s="171">
        <f t="shared" si="174"/>
        <v>0</v>
      </c>
      <c r="N155" s="171">
        <f t="shared" si="174"/>
        <v>0</v>
      </c>
      <c r="O155" s="171">
        <f t="shared" si="174"/>
        <v>0</v>
      </c>
      <c r="P155" s="171">
        <f t="shared" si="174"/>
        <v>0</v>
      </c>
      <c r="Q155" s="171">
        <f t="shared" si="174"/>
        <v>0</v>
      </c>
      <c r="R155" s="171">
        <f t="shared" si="174"/>
        <v>0</v>
      </c>
      <c r="S155" s="171">
        <f t="shared" si="174"/>
        <v>0</v>
      </c>
      <c r="T155" s="171">
        <f t="shared" si="174"/>
        <v>0</v>
      </c>
      <c r="U155" s="171">
        <f t="shared" si="174"/>
        <v>0</v>
      </c>
      <c r="V155" s="171">
        <f t="shared" si="174"/>
        <v>0</v>
      </c>
      <c r="W155" s="171">
        <f t="shared" si="174"/>
        <v>0</v>
      </c>
      <c r="X155" s="171">
        <f t="shared" si="174"/>
        <v>0</v>
      </c>
      <c r="Y155" s="171">
        <f t="shared" si="174"/>
        <v>0</v>
      </c>
      <c r="Z155" s="171">
        <f t="shared" si="174"/>
        <v>0</v>
      </c>
      <c r="AA155" s="171">
        <f t="shared" si="174"/>
        <v>0</v>
      </c>
      <c r="AB155" s="171">
        <f t="shared" si="174"/>
        <v>0</v>
      </c>
      <c r="AC155" s="171">
        <f t="shared" si="174"/>
        <v>0</v>
      </c>
    </row>
    <row r="156" spans="2:29" x14ac:dyDescent="0.3">
      <c r="B156" s="3" t="s">
        <v>230</v>
      </c>
      <c r="C156" s="36" t="s">
        <v>86</v>
      </c>
      <c r="D156" s="36" t="s">
        <v>87</v>
      </c>
      <c r="E156" s="77">
        <f t="shared" ref="E156:AC156" si="175">E152</f>
        <v>0</v>
      </c>
      <c r="F156" s="77">
        <f t="shared" si="175"/>
        <v>0</v>
      </c>
      <c r="G156" s="77">
        <f t="shared" si="175"/>
        <v>0</v>
      </c>
      <c r="H156" s="77">
        <f t="shared" si="175"/>
        <v>0</v>
      </c>
      <c r="I156" s="77">
        <f t="shared" si="175"/>
        <v>0</v>
      </c>
      <c r="J156" s="77">
        <f t="shared" si="175"/>
        <v>0</v>
      </c>
      <c r="K156" s="77">
        <f t="shared" si="175"/>
        <v>0</v>
      </c>
      <c r="L156" s="77">
        <f t="shared" si="175"/>
        <v>0</v>
      </c>
      <c r="M156" s="77">
        <f t="shared" si="175"/>
        <v>0</v>
      </c>
      <c r="N156" s="77">
        <f t="shared" si="175"/>
        <v>0</v>
      </c>
      <c r="O156" s="77">
        <f t="shared" si="175"/>
        <v>0</v>
      </c>
      <c r="P156" s="77">
        <f t="shared" si="175"/>
        <v>0</v>
      </c>
      <c r="Q156" s="77">
        <f t="shared" si="175"/>
        <v>0</v>
      </c>
      <c r="R156" s="77">
        <f t="shared" si="175"/>
        <v>0</v>
      </c>
      <c r="S156" s="77">
        <f t="shared" si="175"/>
        <v>0</v>
      </c>
      <c r="T156" s="77">
        <f t="shared" si="175"/>
        <v>0</v>
      </c>
      <c r="U156" s="77">
        <f t="shared" si="175"/>
        <v>0</v>
      </c>
      <c r="V156" s="77">
        <f t="shared" si="175"/>
        <v>0</v>
      </c>
      <c r="W156" s="77">
        <f t="shared" si="175"/>
        <v>0</v>
      </c>
      <c r="X156" s="77">
        <f t="shared" si="175"/>
        <v>0</v>
      </c>
      <c r="Y156" s="77">
        <f t="shared" si="175"/>
        <v>0</v>
      </c>
      <c r="Z156" s="77">
        <f t="shared" si="175"/>
        <v>0</v>
      </c>
      <c r="AA156" s="77">
        <f t="shared" si="175"/>
        <v>0</v>
      </c>
      <c r="AB156" s="77">
        <f t="shared" si="175"/>
        <v>0</v>
      </c>
      <c r="AC156" s="77">
        <f t="shared" si="175"/>
        <v>0</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AC159" si="176">E158*E151</f>
        <v>0</v>
      </c>
      <c r="F159" s="77">
        <f t="shared" si="176"/>
        <v>0</v>
      </c>
      <c r="G159" s="77">
        <f t="shared" si="176"/>
        <v>0</v>
      </c>
      <c r="H159" s="77">
        <f t="shared" si="176"/>
        <v>0</v>
      </c>
      <c r="I159" s="77">
        <f t="shared" si="176"/>
        <v>0</v>
      </c>
      <c r="J159" s="77">
        <f t="shared" si="176"/>
        <v>0</v>
      </c>
      <c r="K159" s="77">
        <f t="shared" si="176"/>
        <v>0</v>
      </c>
      <c r="L159" s="77">
        <f t="shared" si="176"/>
        <v>0</v>
      </c>
      <c r="M159" s="77">
        <f t="shared" si="176"/>
        <v>0</v>
      </c>
      <c r="N159" s="77">
        <f t="shared" si="176"/>
        <v>0</v>
      </c>
      <c r="O159" s="77">
        <f t="shared" si="176"/>
        <v>0</v>
      </c>
      <c r="P159" s="77">
        <f t="shared" si="176"/>
        <v>0</v>
      </c>
      <c r="Q159" s="77">
        <f t="shared" si="176"/>
        <v>0</v>
      </c>
      <c r="R159" s="77">
        <f t="shared" si="176"/>
        <v>0</v>
      </c>
      <c r="S159" s="77">
        <f t="shared" si="176"/>
        <v>0</v>
      </c>
      <c r="T159" s="77">
        <f t="shared" si="176"/>
        <v>0</v>
      </c>
      <c r="U159" s="77">
        <f t="shared" si="176"/>
        <v>0</v>
      </c>
      <c r="V159" s="77">
        <f t="shared" si="176"/>
        <v>0</v>
      </c>
      <c r="W159" s="77">
        <f t="shared" si="176"/>
        <v>0</v>
      </c>
      <c r="X159" s="77">
        <f t="shared" si="176"/>
        <v>0</v>
      </c>
      <c r="Y159" s="77">
        <f t="shared" si="176"/>
        <v>0</v>
      </c>
      <c r="Z159" s="77">
        <f t="shared" si="176"/>
        <v>0</v>
      </c>
      <c r="AA159" s="77">
        <f t="shared" si="176"/>
        <v>0</v>
      </c>
      <c r="AB159" s="77">
        <f t="shared" si="176"/>
        <v>0</v>
      </c>
      <c r="AC159" s="77">
        <f t="shared" si="176"/>
        <v>0</v>
      </c>
    </row>
    <row r="160" spans="2:29" ht="15" thickBot="1" x14ac:dyDescent="0.35">
      <c r="B160" s="218" t="s">
        <v>100</v>
      </c>
      <c r="C160" s="229" t="s">
        <v>86</v>
      </c>
      <c r="D160" s="230" t="s">
        <v>87</v>
      </c>
      <c r="E160" s="231">
        <f>E155+E156+E159</f>
        <v>0</v>
      </c>
      <c r="F160" s="231">
        <f>F155+F156+F159</f>
        <v>0</v>
      </c>
      <c r="G160" s="231">
        <f t="shared" ref="G160:AC160" si="177">G155+G156+G159</f>
        <v>0</v>
      </c>
      <c r="H160" s="231">
        <f t="shared" si="177"/>
        <v>0</v>
      </c>
      <c r="I160" s="231">
        <f t="shared" si="177"/>
        <v>0</v>
      </c>
      <c r="J160" s="231">
        <f t="shared" si="177"/>
        <v>0</v>
      </c>
      <c r="K160" s="231">
        <f t="shared" si="177"/>
        <v>0</v>
      </c>
      <c r="L160" s="231">
        <f t="shared" si="177"/>
        <v>0</v>
      </c>
      <c r="M160" s="231">
        <f t="shared" si="177"/>
        <v>0</v>
      </c>
      <c r="N160" s="231">
        <f t="shared" si="177"/>
        <v>0</v>
      </c>
      <c r="O160" s="231">
        <f t="shared" si="177"/>
        <v>0</v>
      </c>
      <c r="P160" s="231">
        <f t="shared" si="177"/>
        <v>0</v>
      </c>
      <c r="Q160" s="231">
        <f t="shared" si="177"/>
        <v>0</v>
      </c>
      <c r="R160" s="231">
        <f t="shared" si="177"/>
        <v>0</v>
      </c>
      <c r="S160" s="231">
        <f t="shared" si="177"/>
        <v>0</v>
      </c>
      <c r="T160" s="231">
        <f t="shared" si="177"/>
        <v>0</v>
      </c>
      <c r="U160" s="231">
        <f t="shared" si="177"/>
        <v>0</v>
      </c>
      <c r="V160" s="231">
        <f t="shared" si="177"/>
        <v>0</v>
      </c>
      <c r="W160" s="231">
        <f t="shared" si="177"/>
        <v>0</v>
      </c>
      <c r="X160" s="231">
        <f t="shared" si="177"/>
        <v>0</v>
      </c>
      <c r="Y160" s="231">
        <f t="shared" si="177"/>
        <v>0</v>
      </c>
      <c r="Z160" s="231">
        <f t="shared" si="177"/>
        <v>0</v>
      </c>
      <c r="AA160" s="231">
        <f t="shared" si="177"/>
        <v>0</v>
      </c>
      <c r="AB160" s="231">
        <f t="shared" si="177"/>
        <v>0</v>
      </c>
      <c r="AC160" s="231">
        <f t="shared" si="177"/>
        <v>0</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0</v>
      </c>
      <c r="F162" s="222">
        <f>F160+F161</f>
        <v>0</v>
      </c>
      <c r="G162" s="222">
        <f>G160+G161</f>
        <v>0</v>
      </c>
      <c r="H162" s="222">
        <f t="shared" ref="H162:AC162" si="178">H160+H161</f>
        <v>0</v>
      </c>
      <c r="I162" s="222">
        <f t="shared" si="178"/>
        <v>0</v>
      </c>
      <c r="J162" s="222">
        <f t="shared" si="178"/>
        <v>0</v>
      </c>
      <c r="K162" s="222">
        <f t="shared" si="178"/>
        <v>0</v>
      </c>
      <c r="L162" s="222">
        <f t="shared" si="178"/>
        <v>0</v>
      </c>
      <c r="M162" s="222">
        <f t="shared" si="178"/>
        <v>0</v>
      </c>
      <c r="N162" s="222">
        <f t="shared" si="178"/>
        <v>0</v>
      </c>
      <c r="O162" s="222">
        <f t="shared" si="178"/>
        <v>0</v>
      </c>
      <c r="P162" s="222">
        <f t="shared" si="178"/>
        <v>0</v>
      </c>
      <c r="Q162" s="222">
        <f t="shared" si="178"/>
        <v>0</v>
      </c>
      <c r="R162" s="222">
        <f t="shared" si="178"/>
        <v>0</v>
      </c>
      <c r="S162" s="222">
        <f t="shared" si="178"/>
        <v>0</v>
      </c>
      <c r="T162" s="222">
        <f t="shared" si="178"/>
        <v>0</v>
      </c>
      <c r="U162" s="222">
        <f t="shared" si="178"/>
        <v>0</v>
      </c>
      <c r="V162" s="222">
        <f t="shared" si="178"/>
        <v>0</v>
      </c>
      <c r="W162" s="222">
        <f t="shared" si="178"/>
        <v>0</v>
      </c>
      <c r="X162" s="222">
        <f t="shared" si="178"/>
        <v>0</v>
      </c>
      <c r="Y162" s="222">
        <f t="shared" si="178"/>
        <v>0</v>
      </c>
      <c r="Z162" s="222">
        <f t="shared" si="178"/>
        <v>0</v>
      </c>
      <c r="AA162" s="222">
        <f t="shared" si="178"/>
        <v>0</v>
      </c>
      <c r="AB162" s="222">
        <f t="shared" si="178"/>
        <v>0</v>
      </c>
      <c r="AC162" s="222">
        <f t="shared" si="178"/>
        <v>0</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0</v>
      </c>
      <c r="F164" s="237">
        <f>F163*F162</f>
        <v>0</v>
      </c>
      <c r="G164" s="237">
        <f t="shared" ref="G164:AC164" si="179">G163*G162</f>
        <v>0</v>
      </c>
      <c r="H164" s="237">
        <f t="shared" si="179"/>
        <v>0</v>
      </c>
      <c r="I164" s="237">
        <f t="shared" si="179"/>
        <v>0</v>
      </c>
      <c r="J164" s="237">
        <f t="shared" si="179"/>
        <v>0</v>
      </c>
      <c r="K164" s="237">
        <f t="shared" si="179"/>
        <v>0</v>
      </c>
      <c r="L164" s="237">
        <f t="shared" si="179"/>
        <v>0</v>
      </c>
      <c r="M164" s="237">
        <f t="shared" si="179"/>
        <v>0</v>
      </c>
      <c r="N164" s="237">
        <f t="shared" si="179"/>
        <v>0</v>
      </c>
      <c r="O164" s="237">
        <f t="shared" si="179"/>
        <v>0</v>
      </c>
      <c r="P164" s="237">
        <f t="shared" si="179"/>
        <v>0</v>
      </c>
      <c r="Q164" s="237">
        <f t="shared" si="179"/>
        <v>0</v>
      </c>
      <c r="R164" s="237">
        <f t="shared" si="179"/>
        <v>0</v>
      </c>
      <c r="S164" s="237">
        <f t="shared" si="179"/>
        <v>0</v>
      </c>
      <c r="T164" s="237">
        <f t="shared" si="179"/>
        <v>0</v>
      </c>
      <c r="U164" s="237">
        <f t="shared" si="179"/>
        <v>0</v>
      </c>
      <c r="V164" s="237">
        <f t="shared" si="179"/>
        <v>0</v>
      </c>
      <c r="W164" s="237">
        <f t="shared" si="179"/>
        <v>0</v>
      </c>
      <c r="X164" s="237">
        <f t="shared" si="179"/>
        <v>0</v>
      </c>
      <c r="Y164" s="237">
        <f t="shared" si="179"/>
        <v>0</v>
      </c>
      <c r="Z164" s="237">
        <f t="shared" si="179"/>
        <v>0</v>
      </c>
      <c r="AA164" s="237">
        <f t="shared" si="179"/>
        <v>0</v>
      </c>
      <c r="AB164" s="237">
        <f t="shared" si="179"/>
        <v>0</v>
      </c>
      <c r="AC164" s="237">
        <f t="shared" si="179"/>
        <v>0</v>
      </c>
    </row>
    <row r="165" spans="2:29" ht="15" thickBot="1" x14ac:dyDescent="0.35">
      <c r="B165" s="238" t="s">
        <v>104</v>
      </c>
      <c r="C165" s="209" t="s">
        <v>86</v>
      </c>
      <c r="D165" s="205" t="s">
        <v>51</v>
      </c>
      <c r="E165" s="204">
        <f>E164*('Scenario Inputs'!$G$3/'Scenario Inputs'!J3)</f>
        <v>0</v>
      </c>
      <c r="F165" s="204">
        <f>F164*('Scenario Inputs'!$G$3/'Scenario Inputs'!K3)</f>
        <v>0</v>
      </c>
      <c r="G165" s="204">
        <f>G164*('Scenario Inputs'!$G$3/'Scenario Inputs'!L3)</f>
        <v>0</v>
      </c>
      <c r="H165" s="204">
        <f>H164*('Scenario Inputs'!$G$3/'Scenario Inputs'!M3)</f>
        <v>0</v>
      </c>
      <c r="I165" s="204">
        <f>I164*('Scenario Inputs'!$G$3/'Scenario Inputs'!N3)</f>
        <v>0</v>
      </c>
      <c r="J165" s="204">
        <f>J164*('Scenario Inputs'!$G$3/'Scenario Inputs'!O3)</f>
        <v>0</v>
      </c>
      <c r="K165" s="204">
        <f>K164*('Scenario Inputs'!$G$3/'Scenario Inputs'!P3)</f>
        <v>0</v>
      </c>
      <c r="L165" s="204">
        <f>L164*('Scenario Inputs'!$G$3/'Scenario Inputs'!Q3)</f>
        <v>0</v>
      </c>
      <c r="M165" s="204">
        <f>M164*('Scenario Inputs'!$G$3/'Scenario Inputs'!R3)</f>
        <v>0</v>
      </c>
      <c r="N165" s="204">
        <f>N164*('Scenario Inputs'!$G$3/'Scenario Inputs'!S3)</f>
        <v>0</v>
      </c>
      <c r="O165" s="204">
        <f>O164*('Scenario Inputs'!$G$3/'Scenario Inputs'!T3)</f>
        <v>0</v>
      </c>
      <c r="P165" s="204">
        <f>P164*('Scenario Inputs'!$G$3/'Scenario Inputs'!U3)</f>
        <v>0</v>
      </c>
      <c r="Q165" s="204">
        <f>Q164*('Scenario Inputs'!$G$3/'Scenario Inputs'!V3)</f>
        <v>0</v>
      </c>
      <c r="R165" s="204">
        <f>R164*('Scenario Inputs'!$G$3/'Scenario Inputs'!W3)</f>
        <v>0</v>
      </c>
      <c r="S165" s="204">
        <f>S164*('Scenario Inputs'!$G$3/'Scenario Inputs'!X3)</f>
        <v>0</v>
      </c>
      <c r="T165" s="204">
        <f>T164*('Scenario Inputs'!$G$3/'Scenario Inputs'!Y3)</f>
        <v>0</v>
      </c>
      <c r="U165" s="204">
        <f>U164*('Scenario Inputs'!$G$3/'Scenario Inputs'!Z3)</f>
        <v>0</v>
      </c>
      <c r="V165" s="204">
        <f>V164*('Scenario Inputs'!$G$3/'Scenario Inputs'!AA3)</f>
        <v>0</v>
      </c>
      <c r="W165" s="204">
        <f>W164*('Scenario Inputs'!$G$3/'Scenario Inputs'!AB3)</f>
        <v>0</v>
      </c>
      <c r="X165" s="204">
        <f>X164*('Scenario Inputs'!$G$3/'Scenario Inputs'!AC3)</f>
        <v>0</v>
      </c>
      <c r="Y165" s="204">
        <f>Y164*('Scenario Inputs'!$G$3/'Scenario Inputs'!AD3)</f>
        <v>0</v>
      </c>
      <c r="Z165" s="204">
        <f>Z164*('Scenario Inputs'!$G$3/'Scenario Inputs'!AE3)</f>
        <v>0</v>
      </c>
      <c r="AA165" s="204">
        <f>AA164*('Scenario Inputs'!$G$3/'Scenario Inputs'!AF3)</f>
        <v>0</v>
      </c>
      <c r="AB165" s="204">
        <f>AB164*('Scenario Inputs'!$G$3/'Scenario Inputs'!AG3)</f>
        <v>0</v>
      </c>
      <c r="AC165" s="204">
        <f>AC164*('Scenario Inputs'!$G$3/'Scenario Inputs'!AH3)</f>
        <v>0</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E165*E169</f>
        <v>0</v>
      </c>
      <c r="F170" s="52">
        <f t="shared" ref="F170:AC170" si="180">F165*F169</f>
        <v>0</v>
      </c>
      <c r="G170" s="52">
        <f t="shared" si="180"/>
        <v>0</v>
      </c>
      <c r="H170" s="52">
        <f t="shared" si="180"/>
        <v>0</v>
      </c>
      <c r="I170" s="52">
        <f t="shared" si="180"/>
        <v>0</v>
      </c>
      <c r="J170" s="52">
        <f t="shared" si="180"/>
        <v>0</v>
      </c>
      <c r="K170" s="52">
        <f t="shared" si="180"/>
        <v>0</v>
      </c>
      <c r="L170" s="52">
        <f t="shared" si="180"/>
        <v>0</v>
      </c>
      <c r="M170" s="52">
        <f t="shared" si="180"/>
        <v>0</v>
      </c>
      <c r="N170" s="52">
        <f t="shared" si="180"/>
        <v>0</v>
      </c>
      <c r="O170" s="52">
        <f t="shared" si="180"/>
        <v>0</v>
      </c>
      <c r="P170" s="52">
        <f t="shared" si="180"/>
        <v>0</v>
      </c>
      <c r="Q170" s="52">
        <f t="shared" si="180"/>
        <v>0</v>
      </c>
      <c r="R170" s="52">
        <f t="shared" si="180"/>
        <v>0</v>
      </c>
      <c r="S170" s="52">
        <f t="shared" si="180"/>
        <v>0</v>
      </c>
      <c r="T170" s="52">
        <f t="shared" si="180"/>
        <v>0</v>
      </c>
      <c r="U170" s="52">
        <f t="shared" si="180"/>
        <v>0</v>
      </c>
      <c r="V170" s="52">
        <f t="shared" si="180"/>
        <v>0</v>
      </c>
      <c r="W170" s="52">
        <f t="shared" si="180"/>
        <v>0</v>
      </c>
      <c r="X170" s="52">
        <f t="shared" si="180"/>
        <v>0</v>
      </c>
      <c r="Y170" s="52">
        <f t="shared" si="180"/>
        <v>0</v>
      </c>
      <c r="Z170" s="52">
        <f t="shared" si="180"/>
        <v>0</v>
      </c>
      <c r="AA170" s="52">
        <f t="shared" si="180"/>
        <v>0</v>
      </c>
      <c r="AB170" s="52">
        <f t="shared" si="180"/>
        <v>0</v>
      </c>
      <c r="AC170" s="52">
        <f t="shared" si="180"/>
        <v>0</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AC172" si="181">(E170*1000000)/(E171*1000)</f>
        <v>0</v>
      </c>
      <c r="F172" s="155">
        <f t="shared" si="181"/>
        <v>0</v>
      </c>
      <c r="G172" s="155">
        <f t="shared" si="181"/>
        <v>0</v>
      </c>
      <c r="H172" s="155">
        <f t="shared" si="181"/>
        <v>0</v>
      </c>
      <c r="I172" s="155">
        <f t="shared" si="181"/>
        <v>0</v>
      </c>
      <c r="J172" s="155">
        <f t="shared" si="181"/>
        <v>0</v>
      </c>
      <c r="K172" s="155">
        <f t="shared" si="181"/>
        <v>0</v>
      </c>
      <c r="L172" s="155">
        <f t="shared" si="181"/>
        <v>0</v>
      </c>
      <c r="M172" s="155">
        <f t="shared" si="181"/>
        <v>0</v>
      </c>
      <c r="N172" s="155">
        <f t="shared" si="181"/>
        <v>0</v>
      </c>
      <c r="O172" s="155">
        <f t="shared" si="181"/>
        <v>0</v>
      </c>
      <c r="P172" s="155">
        <f t="shared" si="181"/>
        <v>0</v>
      </c>
      <c r="Q172" s="155">
        <f t="shared" si="181"/>
        <v>0</v>
      </c>
      <c r="R172" s="155">
        <f t="shared" si="181"/>
        <v>0</v>
      </c>
      <c r="S172" s="155">
        <f t="shared" si="181"/>
        <v>0</v>
      </c>
      <c r="T172" s="155">
        <f t="shared" si="181"/>
        <v>0</v>
      </c>
      <c r="U172" s="155">
        <f t="shared" si="181"/>
        <v>0</v>
      </c>
      <c r="V172" s="155">
        <f t="shared" si="181"/>
        <v>0</v>
      </c>
      <c r="W172" s="155">
        <f t="shared" si="181"/>
        <v>0</v>
      </c>
      <c r="X172" s="155">
        <f t="shared" si="181"/>
        <v>0</v>
      </c>
      <c r="Y172" s="155">
        <f t="shared" si="181"/>
        <v>0</v>
      </c>
      <c r="Z172" s="155">
        <f t="shared" si="181"/>
        <v>0</v>
      </c>
      <c r="AA172" s="155">
        <f t="shared" si="181"/>
        <v>0</v>
      </c>
      <c r="AB172" s="155">
        <f t="shared" si="181"/>
        <v>0</v>
      </c>
      <c r="AC172" s="155">
        <f t="shared" si="181"/>
        <v>0</v>
      </c>
    </row>
    <row r="173" spans="2:29" ht="15" thickTop="1" x14ac:dyDescent="0.3"/>
  </sheetData>
  <mergeCells count="1">
    <mergeCell ref="B46:D46"/>
  </mergeCells>
  <pageMargins left="0.7" right="0.7" top="0.75" bottom="0.75" header="0.3" footer="0.3"/>
  <pageSetup paperSize="9" orientation="portrait" r:id="rId1"/>
  <ignoredErrors>
    <ignoredError sqref="C17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5EFA-DC9B-47E8-AD05-ACF4353B2E61}">
  <sheetPr>
    <tabColor theme="9" tint="0.59999389629810485"/>
  </sheetPr>
  <dimension ref="B1:AI101"/>
  <sheetViews>
    <sheetView showGridLines="0" zoomScale="80" zoomScaleNormal="80" workbookViewId="0">
      <pane xSplit="4" topLeftCell="O1" activePane="topRight" state="frozen"/>
      <selection pane="topRight" activeCell="AD6" sqref="AD6"/>
    </sheetView>
  </sheetViews>
  <sheetFormatPr defaultRowHeight="14.4" x14ac:dyDescent="0.3"/>
  <cols>
    <col min="1" max="1" width="3" customWidth="1"/>
    <col min="2" max="2" width="47" customWidth="1"/>
    <col min="3" max="3" width="4.6640625" bestFit="1" customWidth="1"/>
    <col min="4" max="4" width="9.5546875" customWidth="1"/>
    <col min="5" max="8" width="7.88671875" bestFit="1" customWidth="1"/>
    <col min="9" max="9" width="7.88671875" customWidth="1"/>
    <col min="18" max="19" width="9.33203125" bestFit="1" customWidth="1"/>
    <col min="20" max="34" width="9.5546875" bestFit="1" customWidth="1"/>
  </cols>
  <sheetData>
    <row r="1" spans="2:35" ht="18" x14ac:dyDescent="0.35">
      <c r="B1" s="1" t="s">
        <v>122</v>
      </c>
      <c r="C1" s="1"/>
      <c r="D1" s="1"/>
      <c r="E1" s="1"/>
      <c r="F1" s="1"/>
      <c r="G1" s="1"/>
      <c r="H1" s="1"/>
      <c r="I1" s="1"/>
    </row>
    <row r="3" spans="2:35" ht="18" x14ac:dyDescent="0.35">
      <c r="B3" s="168" t="s">
        <v>48</v>
      </c>
      <c r="C3" s="54" t="s">
        <v>11</v>
      </c>
      <c r="D3" s="54" t="s">
        <v>12</v>
      </c>
      <c r="E3" s="7" t="s">
        <v>13</v>
      </c>
      <c r="F3" s="7" t="s">
        <v>14</v>
      </c>
      <c r="G3" s="7" t="s">
        <v>15</v>
      </c>
      <c r="H3" s="7" t="s">
        <v>16</v>
      </c>
      <c r="I3" s="7" t="s">
        <v>17</v>
      </c>
      <c r="J3" s="7" t="s">
        <v>18</v>
      </c>
      <c r="K3" s="7" t="s">
        <v>19</v>
      </c>
      <c r="L3" s="7" t="s">
        <v>20</v>
      </c>
      <c r="M3" s="7" t="s">
        <v>21</v>
      </c>
      <c r="N3" s="7" t="s">
        <v>22</v>
      </c>
      <c r="O3" s="7" t="s">
        <v>23</v>
      </c>
      <c r="P3" s="7" t="s">
        <v>24</v>
      </c>
      <c r="Q3" s="7" t="s">
        <v>25</v>
      </c>
      <c r="R3" s="7" t="s">
        <v>26</v>
      </c>
      <c r="S3" s="7" t="s">
        <v>27</v>
      </c>
      <c r="T3" s="7" t="s">
        <v>28</v>
      </c>
      <c r="U3" s="7" t="s">
        <v>29</v>
      </c>
      <c r="V3" s="7" t="s">
        <v>30</v>
      </c>
      <c r="W3" s="7" t="s">
        <v>31</v>
      </c>
      <c r="X3" s="7" t="s">
        <v>32</v>
      </c>
      <c r="Y3" s="7" t="s">
        <v>33</v>
      </c>
      <c r="Z3" s="7" t="s">
        <v>34</v>
      </c>
      <c r="AA3" s="7" t="s">
        <v>35</v>
      </c>
      <c r="AB3" s="7" t="s">
        <v>36</v>
      </c>
      <c r="AC3" s="7" t="s">
        <v>37</v>
      </c>
      <c r="AD3" s="7" t="s">
        <v>38</v>
      </c>
      <c r="AE3" s="7" t="s">
        <v>39</v>
      </c>
      <c r="AF3" s="7" t="s">
        <v>40</v>
      </c>
      <c r="AG3" s="7" t="s">
        <v>41</v>
      </c>
      <c r="AH3" s="7" t="s">
        <v>42</v>
      </c>
    </row>
    <row r="4" spans="2:35" x14ac:dyDescent="0.3">
      <c r="B4" s="181" t="s">
        <v>123</v>
      </c>
      <c r="C4" s="172"/>
      <c r="D4" s="183"/>
      <c r="E4" s="183"/>
      <c r="F4" s="183"/>
      <c r="G4" s="183"/>
      <c r="H4" s="183"/>
      <c r="I4" s="183"/>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80"/>
    </row>
    <row r="5" spans="2:35" x14ac:dyDescent="0.3">
      <c r="B5" s="3" t="s">
        <v>124</v>
      </c>
      <c r="C5" s="3" t="s">
        <v>125</v>
      </c>
      <c r="D5" t="s">
        <v>51</v>
      </c>
      <c r="J5" s="139">
        <f>Core!E43+Core!E86</f>
        <v>3.3771735019566878</v>
      </c>
      <c r="K5" s="139">
        <f>Core!F43+Core!F86</f>
        <v>9.0795594180193238</v>
      </c>
      <c r="L5" s="139">
        <f>Core!G43+Core!G86</f>
        <v>17.212451154936819</v>
      </c>
      <c r="M5" s="139">
        <f>Core!H43+Core!H86</f>
        <v>23.271712019534132</v>
      </c>
      <c r="N5" s="139">
        <f>Core!I43+Core!I86</f>
        <v>27.700710129347918</v>
      </c>
      <c r="O5" s="139">
        <f>Core!J43+Core!J86</f>
        <v>32.409971025339146</v>
      </c>
      <c r="P5" s="139">
        <f>Core!K43+Core!K86</f>
        <v>36.013349272264463</v>
      </c>
      <c r="Q5" s="139">
        <f>Core!L43+Core!L86</f>
        <v>39.342191556140591</v>
      </c>
      <c r="R5" s="139">
        <f>Core!M43+Core!M86</f>
        <v>42.408837063034049</v>
      </c>
      <c r="S5" s="139">
        <f>Core!N43+Core!N86</f>
        <v>45.231495003778441</v>
      </c>
      <c r="T5" s="139">
        <f>Core!O43+Core!O86</f>
        <v>47.057855542754453</v>
      </c>
      <c r="U5" s="139">
        <f>Core!P43+Core!P86</f>
        <v>49.066690054348378</v>
      </c>
      <c r="V5" s="139">
        <f>Core!Q43+Core!Q86</f>
        <v>50.949698282486345</v>
      </c>
      <c r="W5" s="139">
        <f>Core!R43+Core!R86</f>
        <v>52.712933307986489</v>
      </c>
      <c r="X5" s="139">
        <f>Core!S43+Core!S86</f>
        <v>54.36312191021549</v>
      </c>
      <c r="Y5" s="139">
        <f>Core!T43+Core!T86</f>
        <v>56.834566303666854</v>
      </c>
      <c r="Z5" s="139">
        <f>Core!U43+Core!U86</f>
        <v>57.478843427138159</v>
      </c>
      <c r="AA5" s="139">
        <f>Core!V43+Core!V86</f>
        <v>58.090278901996165</v>
      </c>
      <c r="AB5" s="139">
        <f>Core!W43+Core!W86</f>
        <v>58.647771761999294</v>
      </c>
      <c r="AC5" s="139">
        <f>Core!X43+Core!X86</f>
        <v>59.156617941165806</v>
      </c>
      <c r="AD5" s="139">
        <f>Core!Y43+Core!Y86</f>
        <v>58.380615278330566</v>
      </c>
      <c r="AE5" s="139">
        <f>Core!Z43+Core!Z86</f>
        <v>57.929462475370471</v>
      </c>
      <c r="AF5" s="139">
        <f>Core!AA43+Core!AA86</f>
        <v>57.483152170013192</v>
      </c>
      <c r="AG5" s="139">
        <f>Core!AB43+Core!AB86</f>
        <v>57.050493288349671</v>
      </c>
      <c r="AH5" s="182">
        <f>Core!AC43+Core!AC86</f>
        <v>56.632343212945926</v>
      </c>
    </row>
    <row r="6" spans="2:35" x14ac:dyDescent="0.3">
      <c r="B6" s="3" t="s">
        <v>126</v>
      </c>
      <c r="C6" s="3" t="s">
        <v>125</v>
      </c>
      <c r="D6" t="s">
        <v>51</v>
      </c>
      <c r="J6" s="139">
        <f>Core!E129+Core!E172</f>
        <v>4.1855665430094637</v>
      </c>
      <c r="K6" s="139">
        <f>Core!F129+Core!F172</f>
        <v>14.953009089327294</v>
      </c>
      <c r="L6" s="139">
        <f>Core!G129+Core!G172</f>
        <v>28.980224969234868</v>
      </c>
      <c r="M6" s="139">
        <f>Core!H129+Core!H172</f>
        <v>42.590874525935654</v>
      </c>
      <c r="N6" s="139">
        <f>Core!I129+Core!I172</f>
        <v>55.419879389059332</v>
      </c>
      <c r="O6" s="139">
        <f>Core!J129+Core!J172</f>
        <v>62.749562878073348</v>
      </c>
      <c r="P6" s="139">
        <f>Core!K129+Core!K172</f>
        <v>78.746707331186812</v>
      </c>
      <c r="Q6" s="139">
        <f>Core!L129+Core!L172</f>
        <v>93.757356428178724</v>
      </c>
      <c r="R6" s="139">
        <f>Core!M129+Core!M172</f>
        <v>107.839105576996</v>
      </c>
      <c r="S6" s="139">
        <f>Core!N129+Core!N172</f>
        <v>121.01489399433538</v>
      </c>
      <c r="T6" s="139">
        <f>Core!O129+Core!O172</f>
        <v>128.34287118261449</v>
      </c>
      <c r="U6" s="139">
        <f>Core!P129+Core!P172</f>
        <v>136.12569407048389</v>
      </c>
      <c r="V6" s="139">
        <f>Core!Q129+Core!Q172</f>
        <v>143.51395835494014</v>
      </c>
      <c r="W6" s="139">
        <f>Core!R129+Core!R172</f>
        <v>150.52386082205524</v>
      </c>
      <c r="X6" s="139">
        <f>Core!S129+Core!S172</f>
        <v>157.17345186389818</v>
      </c>
      <c r="Y6" s="139">
        <f>Core!T129+Core!T172</f>
        <v>153.0659519964733</v>
      </c>
      <c r="Z6" s="139">
        <f>Core!U129+Core!U172</f>
        <v>152.10743666541853</v>
      </c>
      <c r="AA6" s="139">
        <f>Core!V129+Core!V172</f>
        <v>151.23644834467086</v>
      </c>
      <c r="AB6" s="139">
        <f>Core!W129+Core!W172</f>
        <v>150.38739459543223</v>
      </c>
      <c r="AC6" s="139">
        <f>Core!X129+Core!X172</f>
        <v>149.56390664307219</v>
      </c>
      <c r="AD6" s="139">
        <f>Core!Y129+Core!Y172</f>
        <v>148.59247822745709</v>
      </c>
      <c r="AE6" s="139">
        <f>Core!Z129+Core!Z172</f>
        <v>147.44630137282547</v>
      </c>
      <c r="AF6" s="139">
        <f>Core!AA129+Core!AA172</f>
        <v>146.32413944697706</v>
      </c>
      <c r="AG6" s="139">
        <f>Core!AB129+Core!AB172</f>
        <v>145.24640430389533</v>
      </c>
      <c r="AH6" s="29">
        <f>Core!AC129+Core!AC172</f>
        <v>144.21398933435162</v>
      </c>
    </row>
    <row r="7" spans="2:35" x14ac:dyDescent="0.3">
      <c r="B7" s="17" t="s">
        <v>127</v>
      </c>
      <c r="C7" s="17" t="s">
        <v>125</v>
      </c>
      <c r="D7" s="184" t="s">
        <v>51</v>
      </c>
      <c r="E7" s="184"/>
      <c r="F7" s="184"/>
      <c r="G7" s="184"/>
      <c r="H7" s="184"/>
      <c r="I7" s="184"/>
      <c r="J7" s="176">
        <f>J6+J5</f>
        <v>7.5627400449661515</v>
      </c>
      <c r="K7" s="176">
        <f>K6+K5</f>
        <v>24.032568507346618</v>
      </c>
      <c r="L7" s="176">
        <f t="shared" ref="L7:AH7" si="0">L6+L5</f>
        <v>46.192676124171683</v>
      </c>
      <c r="M7" s="176">
        <f t="shared" si="0"/>
        <v>65.862586545469782</v>
      </c>
      <c r="N7" s="176">
        <f t="shared" si="0"/>
        <v>83.120589518407257</v>
      </c>
      <c r="O7" s="176">
        <f t="shared" si="0"/>
        <v>95.159533903412495</v>
      </c>
      <c r="P7" s="176">
        <f t="shared" si="0"/>
        <v>114.76005660345128</v>
      </c>
      <c r="Q7" s="176">
        <f t="shared" si="0"/>
        <v>133.09954798431932</v>
      </c>
      <c r="R7" s="176">
        <f t="shared" si="0"/>
        <v>150.24794264003006</v>
      </c>
      <c r="S7" s="176">
        <f t="shared" si="0"/>
        <v>166.24638899811382</v>
      </c>
      <c r="T7" s="176">
        <f t="shared" si="0"/>
        <v>175.40072672536894</v>
      </c>
      <c r="U7" s="176">
        <f t="shared" si="0"/>
        <v>185.19238412483227</v>
      </c>
      <c r="V7" s="176">
        <f t="shared" si="0"/>
        <v>194.46365663742648</v>
      </c>
      <c r="W7" s="176">
        <f t="shared" si="0"/>
        <v>203.23679413004174</v>
      </c>
      <c r="X7" s="176">
        <f t="shared" si="0"/>
        <v>211.53657377411366</v>
      </c>
      <c r="Y7" s="176">
        <f t="shared" si="0"/>
        <v>209.90051830014016</v>
      </c>
      <c r="Z7" s="176">
        <f t="shared" si="0"/>
        <v>209.58628009255671</v>
      </c>
      <c r="AA7" s="176">
        <f t="shared" si="0"/>
        <v>209.32672724666702</v>
      </c>
      <c r="AB7" s="176">
        <f t="shared" si="0"/>
        <v>209.03516635743154</v>
      </c>
      <c r="AC7" s="176">
        <f t="shared" si="0"/>
        <v>208.72052458423798</v>
      </c>
      <c r="AD7" s="176">
        <f t="shared" si="0"/>
        <v>206.97309350578766</v>
      </c>
      <c r="AE7" s="176">
        <f t="shared" si="0"/>
        <v>205.37576384819596</v>
      </c>
      <c r="AF7" s="176">
        <f t="shared" si="0"/>
        <v>203.80729161699026</v>
      </c>
      <c r="AG7" s="176">
        <f t="shared" si="0"/>
        <v>202.29689759224499</v>
      </c>
      <c r="AH7" s="177">
        <f t="shared" si="0"/>
        <v>200.84633254729755</v>
      </c>
    </row>
    <row r="8" spans="2:35" x14ac:dyDescent="0.3">
      <c r="B8" s="181" t="s">
        <v>128</v>
      </c>
      <c r="C8" s="172"/>
      <c r="D8" s="183"/>
      <c r="E8" s="183"/>
      <c r="F8" s="183"/>
      <c r="G8" s="183"/>
      <c r="H8" s="183"/>
      <c r="I8" s="183"/>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80"/>
    </row>
    <row r="9" spans="2:35" x14ac:dyDescent="0.3">
      <c r="B9" s="3" t="s">
        <v>129</v>
      </c>
      <c r="C9" s="3" t="s">
        <v>125</v>
      </c>
      <c r="D9" t="s">
        <v>51</v>
      </c>
      <c r="J9" s="139">
        <f>J5-I5</f>
        <v>3.3771735019566878</v>
      </c>
      <c r="K9" s="139">
        <f t="shared" ref="K9:AH9" si="1">K5-J5</f>
        <v>5.702385916062636</v>
      </c>
      <c r="L9" s="139">
        <f t="shared" si="1"/>
        <v>8.1328917369174949</v>
      </c>
      <c r="M9" s="139">
        <f t="shared" si="1"/>
        <v>6.0592608645973129</v>
      </c>
      <c r="N9" s="139">
        <f t="shared" si="1"/>
        <v>4.4289981098137865</v>
      </c>
      <c r="O9" s="139">
        <f t="shared" si="1"/>
        <v>4.7092608959912283</v>
      </c>
      <c r="P9" s="139">
        <f t="shared" si="1"/>
        <v>3.6033782469253168</v>
      </c>
      <c r="Q9" s="139">
        <f t="shared" si="1"/>
        <v>3.3288422838761278</v>
      </c>
      <c r="R9" s="139">
        <f t="shared" si="1"/>
        <v>3.0666455068934582</v>
      </c>
      <c r="S9" s="139">
        <f t="shared" si="1"/>
        <v>2.8226579407443921</v>
      </c>
      <c r="T9" s="139">
        <f t="shared" si="1"/>
        <v>1.8263605389760116</v>
      </c>
      <c r="U9" s="139">
        <f t="shared" si="1"/>
        <v>2.0088345115939248</v>
      </c>
      <c r="V9" s="139">
        <f t="shared" si="1"/>
        <v>1.8830082281379674</v>
      </c>
      <c r="W9" s="139">
        <f t="shared" si="1"/>
        <v>1.7632350255001441</v>
      </c>
      <c r="X9" s="139">
        <f t="shared" si="1"/>
        <v>1.6501886022290009</v>
      </c>
      <c r="Y9" s="139">
        <f t="shared" si="1"/>
        <v>2.4714443934513639</v>
      </c>
      <c r="Z9" s="139">
        <f t="shared" si="1"/>
        <v>0.64427712347130495</v>
      </c>
      <c r="AA9" s="139">
        <f t="shared" si="1"/>
        <v>0.61143547485800553</v>
      </c>
      <c r="AB9" s="139">
        <f t="shared" si="1"/>
        <v>0.55749286000312992</v>
      </c>
      <c r="AC9" s="139">
        <f t="shared" si="1"/>
        <v>0.50884617916651109</v>
      </c>
      <c r="AD9" s="139">
        <f t="shared" si="1"/>
        <v>-0.77600266283523922</v>
      </c>
      <c r="AE9" s="139">
        <f t="shared" si="1"/>
        <v>-0.4511528029600953</v>
      </c>
      <c r="AF9" s="139">
        <f t="shared" si="1"/>
        <v>-0.44631030535727945</v>
      </c>
      <c r="AG9" s="139">
        <f t="shared" si="1"/>
        <v>-0.43265888166352084</v>
      </c>
      <c r="AH9" s="182">
        <f t="shared" si="1"/>
        <v>-0.41815007540374438</v>
      </c>
    </row>
    <row r="10" spans="2:35" x14ac:dyDescent="0.3">
      <c r="B10" s="3" t="s">
        <v>130</v>
      </c>
      <c r="C10" s="3" t="s">
        <v>125</v>
      </c>
      <c r="D10" t="s">
        <v>51</v>
      </c>
      <c r="J10" s="139">
        <f>J6-I6</f>
        <v>4.1855665430094637</v>
      </c>
      <c r="K10" s="139">
        <f t="shared" ref="K10:AH10" si="2">K6-J6</f>
        <v>10.767442546317831</v>
      </c>
      <c r="L10" s="139">
        <f t="shared" si="2"/>
        <v>14.027215879907574</v>
      </c>
      <c r="M10" s="139">
        <f t="shared" si="2"/>
        <v>13.610649556700785</v>
      </c>
      <c r="N10" s="139">
        <f t="shared" si="2"/>
        <v>12.829004863123679</v>
      </c>
      <c r="O10" s="139">
        <f t="shared" si="2"/>
        <v>7.3296834890140161</v>
      </c>
      <c r="P10" s="139">
        <f t="shared" si="2"/>
        <v>15.997144453113464</v>
      </c>
      <c r="Q10" s="139">
        <f t="shared" si="2"/>
        <v>15.010649096991912</v>
      </c>
      <c r="R10" s="139">
        <f t="shared" si="2"/>
        <v>14.081749148817281</v>
      </c>
      <c r="S10" s="139">
        <f t="shared" si="2"/>
        <v>13.175788417339376</v>
      </c>
      <c r="T10" s="139">
        <f t="shared" si="2"/>
        <v>7.3279771882791067</v>
      </c>
      <c r="U10" s="139">
        <f t="shared" si="2"/>
        <v>7.7828228878694006</v>
      </c>
      <c r="V10" s="139">
        <f t="shared" si="2"/>
        <v>7.3882642844562554</v>
      </c>
      <c r="W10" s="139">
        <f t="shared" si="2"/>
        <v>7.0099024671150971</v>
      </c>
      <c r="X10" s="139">
        <f t="shared" si="2"/>
        <v>6.6495910418429389</v>
      </c>
      <c r="Y10" s="139">
        <f t="shared" si="2"/>
        <v>-4.1074998674248775</v>
      </c>
      <c r="Z10" s="139">
        <f t="shared" si="2"/>
        <v>-0.9585153310547696</v>
      </c>
      <c r="AA10" s="139">
        <f t="shared" si="2"/>
        <v>-0.87098832074767074</v>
      </c>
      <c r="AB10" s="139">
        <f t="shared" si="2"/>
        <v>-0.84905374923863519</v>
      </c>
      <c r="AC10" s="139">
        <f t="shared" si="2"/>
        <v>-0.8234879523600398</v>
      </c>
      <c r="AD10" s="139">
        <f t="shared" si="2"/>
        <v>-0.97142841561509385</v>
      </c>
      <c r="AE10" s="139">
        <f t="shared" si="2"/>
        <v>-1.1461768546316193</v>
      </c>
      <c r="AF10" s="139">
        <f t="shared" si="2"/>
        <v>-1.1221619258484168</v>
      </c>
      <c r="AG10" s="139">
        <f t="shared" si="2"/>
        <v>-1.0777351430817248</v>
      </c>
      <c r="AH10" s="29">
        <f t="shared" si="2"/>
        <v>-1.0324149695437086</v>
      </c>
    </row>
    <row r="11" spans="2:35" x14ac:dyDescent="0.3">
      <c r="B11" s="17" t="s">
        <v>131</v>
      </c>
      <c r="C11" s="17" t="s">
        <v>125</v>
      </c>
      <c r="D11" s="184" t="s">
        <v>51</v>
      </c>
      <c r="E11" s="184"/>
      <c r="F11" s="184"/>
      <c r="G11" s="184"/>
      <c r="H11" s="184"/>
      <c r="I11" s="184"/>
      <c r="J11" s="176">
        <f t="shared" ref="J11" si="3">J7-I7</f>
        <v>7.5627400449661515</v>
      </c>
      <c r="K11" s="176">
        <f t="shared" ref="K11:AH11" si="4">K7-J7</f>
        <v>16.469828462380466</v>
      </c>
      <c r="L11" s="176">
        <f t="shared" si="4"/>
        <v>22.160107616825066</v>
      </c>
      <c r="M11" s="176">
        <f t="shared" si="4"/>
        <v>19.669910421298098</v>
      </c>
      <c r="N11" s="176">
        <f t="shared" si="4"/>
        <v>17.258002972937476</v>
      </c>
      <c r="O11" s="176">
        <f t="shared" si="4"/>
        <v>12.038944385005237</v>
      </c>
      <c r="P11" s="176">
        <f t="shared" si="4"/>
        <v>19.60052270003878</v>
      </c>
      <c r="Q11" s="176">
        <f t="shared" si="4"/>
        <v>18.33949138086804</v>
      </c>
      <c r="R11" s="176">
        <f t="shared" si="4"/>
        <v>17.148394655710746</v>
      </c>
      <c r="S11" s="176">
        <f t="shared" si="4"/>
        <v>15.998446358083754</v>
      </c>
      <c r="T11" s="176">
        <f t="shared" si="4"/>
        <v>9.1543377272551254</v>
      </c>
      <c r="U11" s="176">
        <f t="shared" si="4"/>
        <v>9.7916573994633325</v>
      </c>
      <c r="V11" s="176">
        <f t="shared" si="4"/>
        <v>9.2712725125942086</v>
      </c>
      <c r="W11" s="176">
        <f t="shared" si="4"/>
        <v>8.7731374926152625</v>
      </c>
      <c r="X11" s="176">
        <f t="shared" si="4"/>
        <v>8.2997796440719185</v>
      </c>
      <c r="Y11" s="176">
        <f t="shared" si="4"/>
        <v>-1.6360554739734994</v>
      </c>
      <c r="Z11" s="176">
        <f t="shared" si="4"/>
        <v>-0.31423820758345755</v>
      </c>
      <c r="AA11" s="176">
        <f t="shared" si="4"/>
        <v>-0.25955284588968652</v>
      </c>
      <c r="AB11" s="176">
        <f t="shared" si="4"/>
        <v>-0.29156088923548396</v>
      </c>
      <c r="AC11" s="176">
        <f t="shared" si="4"/>
        <v>-0.31464177319355713</v>
      </c>
      <c r="AD11" s="176">
        <f t="shared" si="4"/>
        <v>-1.7474310784503189</v>
      </c>
      <c r="AE11" s="176">
        <f t="shared" si="4"/>
        <v>-1.5973296575917004</v>
      </c>
      <c r="AF11" s="176">
        <f t="shared" si="4"/>
        <v>-1.5684722312057033</v>
      </c>
      <c r="AG11" s="176">
        <f t="shared" si="4"/>
        <v>-1.510394024745267</v>
      </c>
      <c r="AH11" s="177">
        <f t="shared" si="4"/>
        <v>-1.4505650449474388</v>
      </c>
    </row>
    <row r="12" spans="2:35" x14ac:dyDescent="0.3">
      <c r="K12" s="139"/>
    </row>
    <row r="13" spans="2:35" ht="18" x14ac:dyDescent="0.35">
      <c r="B13" s="168" t="str">
        <f>'Scenario 1'!B1</f>
        <v>Scenario A - Alternative Pathway 1</v>
      </c>
      <c r="C13" s="54" t="s">
        <v>11</v>
      </c>
      <c r="D13" s="54" t="s">
        <v>12</v>
      </c>
      <c r="E13" s="7" t="s">
        <v>13</v>
      </c>
      <c r="F13" s="7" t="s">
        <v>14</v>
      </c>
      <c r="G13" s="7" t="s">
        <v>15</v>
      </c>
      <c r="H13" s="7" t="s">
        <v>16</v>
      </c>
      <c r="I13" s="7" t="s">
        <v>17</v>
      </c>
      <c r="J13" s="7" t="s">
        <v>18</v>
      </c>
      <c r="K13" s="7" t="s">
        <v>19</v>
      </c>
      <c r="L13" s="7" t="s">
        <v>20</v>
      </c>
      <c r="M13" s="7" t="s">
        <v>21</v>
      </c>
      <c r="N13" s="7" t="s">
        <v>22</v>
      </c>
      <c r="O13" s="7" t="s">
        <v>23</v>
      </c>
      <c r="P13" s="7" t="s">
        <v>24</v>
      </c>
      <c r="Q13" s="7" t="s">
        <v>25</v>
      </c>
      <c r="R13" s="7" t="s">
        <v>26</v>
      </c>
      <c r="S13" s="7" t="s">
        <v>27</v>
      </c>
      <c r="T13" s="7" t="s">
        <v>28</v>
      </c>
      <c r="U13" s="7" t="s">
        <v>29</v>
      </c>
      <c r="V13" s="7" t="s">
        <v>30</v>
      </c>
      <c r="W13" s="7" t="s">
        <v>31</v>
      </c>
      <c r="X13" s="7" t="s">
        <v>32</v>
      </c>
      <c r="Y13" s="7" t="s">
        <v>33</v>
      </c>
      <c r="Z13" s="7" t="s">
        <v>34</v>
      </c>
      <c r="AA13" s="7" t="s">
        <v>35</v>
      </c>
      <c r="AB13" s="7" t="s">
        <v>36</v>
      </c>
      <c r="AC13" s="7" t="s">
        <v>37</v>
      </c>
      <c r="AD13" s="7" t="s">
        <v>38</v>
      </c>
      <c r="AE13" s="7" t="s">
        <v>39</v>
      </c>
      <c r="AF13" s="7" t="s">
        <v>40</v>
      </c>
      <c r="AG13" s="7" t="s">
        <v>41</v>
      </c>
      <c r="AH13" s="7" t="s">
        <v>42</v>
      </c>
    </row>
    <row r="14" spans="2:35" x14ac:dyDescent="0.3">
      <c r="B14" s="181" t="s">
        <v>123</v>
      </c>
      <c r="C14" s="172"/>
      <c r="D14" s="183"/>
      <c r="E14" s="183"/>
      <c r="F14" s="183"/>
      <c r="G14" s="183"/>
      <c r="H14" s="183"/>
      <c r="I14" s="183"/>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80"/>
    </row>
    <row r="15" spans="2:35" x14ac:dyDescent="0.3">
      <c r="B15" s="3" t="s">
        <v>132</v>
      </c>
      <c r="C15" s="3" t="s">
        <v>125</v>
      </c>
      <c r="D15" t="s">
        <v>51</v>
      </c>
      <c r="J15" s="139">
        <f>'Scenario 1'!E43+'Scenario 1'!E86</f>
        <v>3.3771735019566878</v>
      </c>
      <c r="K15" s="139">
        <f>'Scenario 1'!F43+'Scenario 1'!F86</f>
        <v>9.0795594180193238</v>
      </c>
      <c r="L15" s="139">
        <f>'Scenario 1'!G43+'Scenario 1'!G86</f>
        <v>17.212451154936819</v>
      </c>
      <c r="M15" s="139">
        <f>'Scenario 1'!H43+'Scenario 1'!H86</f>
        <v>23.271712019534132</v>
      </c>
      <c r="N15" s="139">
        <f>'Scenario 1'!I43+'Scenario 1'!I86</f>
        <v>27.700710129347918</v>
      </c>
      <c r="O15" s="139">
        <f>'Scenario 1'!J43+'Scenario 1'!J86</f>
        <v>33.817953521101657</v>
      </c>
      <c r="P15" s="139">
        <f>'Scenario 1'!K43+'Scenario 1'!K86</f>
        <v>40.149195025486293</v>
      </c>
      <c r="Q15" s="139">
        <f>'Scenario 1'!L43+'Scenario 1'!L86</f>
        <v>46.015836384207461</v>
      </c>
      <c r="R15" s="139">
        <f>'Scenario 1'!M43+'Scenario 1'!M86</f>
        <v>51.441539512040379</v>
      </c>
      <c r="S15" s="139">
        <f>'Scenario 1'!N43+'Scenario 1'!N86</f>
        <v>56.455096530728405</v>
      </c>
      <c r="T15" s="139">
        <f>'Scenario 1'!O43+'Scenario 1'!O86</f>
        <v>60.479902403514771</v>
      </c>
      <c r="U15" s="139">
        <f>'Scenario 1'!P43+'Scenario 1'!P86</f>
        <v>64.70766549995021</v>
      </c>
      <c r="V15" s="139">
        <f>'Scenario 1'!Q43+'Scenario 1'!Q86</f>
        <v>68.677381258564836</v>
      </c>
      <c r="W15" s="139">
        <f>'Scenario 1'!R43+'Scenario 1'!R86</f>
        <v>72.40239431245945</v>
      </c>
      <c r="X15" s="139">
        <f>'Scenario 1'!S43+'Scenario 1'!S86</f>
        <v>75.896547251798708</v>
      </c>
      <c r="Y15" s="139">
        <f>'Scenario 1'!T43+'Scenario 1'!T86</f>
        <v>78.675173247876558</v>
      </c>
      <c r="Z15" s="139">
        <f>'Scenario 1'!U43+'Scenario 1'!U86</f>
        <v>78.159569891760754</v>
      </c>
      <c r="AA15" s="139">
        <f>'Scenario 1'!V43+'Scenario 1'!V86</f>
        <v>77.681087036299601</v>
      </c>
      <c r="AB15" s="139">
        <f>'Scenario 1'!W43+'Scenario 1'!W86</f>
        <v>77.206091837670812</v>
      </c>
      <c r="AC15" s="139">
        <f>'Scenario 1'!X43+'Scenario 1'!X86</f>
        <v>76.737529174972735</v>
      </c>
      <c r="AD15" s="139">
        <f>'Scenario 1'!Y43+'Scenario 1'!Y86</f>
        <v>75.037945941049344</v>
      </c>
      <c r="AE15" s="139">
        <f>'Scenario 1'!Z43+'Scenario 1'!Z86</f>
        <v>73.710450189509316</v>
      </c>
      <c r="AF15" s="139">
        <f>'Scenario 1'!AA43+'Scenario 1'!AA86</f>
        <v>72.433021129353946</v>
      </c>
      <c r="AG15" s="139">
        <f>'Scenario 1'!AB43+'Scenario 1'!AB86</f>
        <v>71.214421949867003</v>
      </c>
      <c r="AH15" s="182">
        <f>'Scenario 1'!AC43+'Scenario 1'!AC86</f>
        <v>70.05328316168962</v>
      </c>
      <c r="AI15" s="70"/>
    </row>
    <row r="16" spans="2:35" x14ac:dyDescent="0.3">
      <c r="B16" s="3" t="s">
        <v>133</v>
      </c>
      <c r="C16" s="3" t="s">
        <v>125</v>
      </c>
      <c r="D16" t="s">
        <v>51</v>
      </c>
      <c r="J16" s="139">
        <f>'Scenario 1'!E129+'Scenario 1'!E172</f>
        <v>4.1855665430094637</v>
      </c>
      <c r="K16" s="167">
        <f>'Scenario 1'!F129+'Scenario 1'!F172</f>
        <v>14.95300908932729</v>
      </c>
      <c r="L16" s="167">
        <f>'Scenario 1'!G129+'Scenario 1'!G172</f>
        <v>28.980224969234872</v>
      </c>
      <c r="M16" s="167">
        <f>'Scenario 1'!H129+'Scenario 1'!H172</f>
        <v>42.590874525935654</v>
      </c>
      <c r="N16" s="167">
        <f>'Scenario 1'!I129+'Scenario 1'!I172</f>
        <v>55.419879389059332</v>
      </c>
      <c r="O16" s="167">
        <f>'Scenario 1'!J129+'Scenario 1'!J172</f>
        <v>62.749562878073348</v>
      </c>
      <c r="P16" s="167">
        <f>'Scenario 1'!K129+'Scenario 1'!K172</f>
        <v>78.746707331186812</v>
      </c>
      <c r="Q16" s="167">
        <f>'Scenario 1'!L129+'Scenario 1'!L172</f>
        <v>93.757356428178724</v>
      </c>
      <c r="R16" s="167">
        <f>'Scenario 1'!M129+'Scenario 1'!M172</f>
        <v>107.839105576996</v>
      </c>
      <c r="S16" s="167">
        <f>'Scenario 1'!N129+'Scenario 1'!N172</f>
        <v>121.01489399433538</v>
      </c>
      <c r="T16" s="167">
        <f>'Scenario 1'!O129+'Scenario 1'!O172</f>
        <v>128.34287118261449</v>
      </c>
      <c r="U16" s="167">
        <f>'Scenario 1'!P129+'Scenario 1'!P172</f>
        <v>136.12569407048392</v>
      </c>
      <c r="V16" s="167">
        <f>'Scenario 1'!Q129+'Scenario 1'!Q172</f>
        <v>143.51395835494017</v>
      </c>
      <c r="W16" s="167">
        <f>'Scenario 1'!R129+'Scenario 1'!R172</f>
        <v>150.52386082205524</v>
      </c>
      <c r="X16" s="167">
        <f>'Scenario 1'!S129+'Scenario 1'!S172</f>
        <v>157.17345186389818</v>
      </c>
      <c r="Y16" s="167">
        <f>'Scenario 1'!T129+'Scenario 1'!T172</f>
        <v>153.0659519964733</v>
      </c>
      <c r="Z16" s="167">
        <f>'Scenario 1'!U129+'Scenario 1'!U172</f>
        <v>152.10743666541853</v>
      </c>
      <c r="AA16" s="167">
        <f>'Scenario 1'!V129+'Scenario 1'!V172</f>
        <v>151.23644834467086</v>
      </c>
      <c r="AB16" s="167">
        <f>'Scenario 1'!W129+'Scenario 1'!W172</f>
        <v>150.38739459543223</v>
      </c>
      <c r="AC16" s="167">
        <f>'Scenario 1'!X129+'Scenario 1'!X172</f>
        <v>149.56390664307219</v>
      </c>
      <c r="AD16" s="167">
        <f>'Scenario 1'!Y129+'Scenario 1'!Y172</f>
        <v>148.59247822745709</v>
      </c>
      <c r="AE16" s="167">
        <f>'Scenario 1'!Z129+'Scenario 1'!Z172</f>
        <v>147.44630137282547</v>
      </c>
      <c r="AF16" s="167">
        <f>'Scenario 1'!AA129+'Scenario 1'!AA172</f>
        <v>146.32413944697706</v>
      </c>
      <c r="AG16" s="167">
        <f>'Scenario 1'!AB129+'Scenario 1'!AB172</f>
        <v>145.24640430389533</v>
      </c>
      <c r="AH16" s="29">
        <f>'Scenario 1'!AC129+'Scenario 1'!AC172</f>
        <v>144.21398933435162</v>
      </c>
      <c r="AI16" s="70"/>
    </row>
    <row r="17" spans="2:35" x14ac:dyDescent="0.3">
      <c r="B17" s="17" t="s">
        <v>127</v>
      </c>
      <c r="C17" s="17" t="s">
        <v>125</v>
      </c>
      <c r="D17" s="184" t="s">
        <v>51</v>
      </c>
      <c r="E17" s="184"/>
      <c r="F17" s="184"/>
      <c r="G17" s="184"/>
      <c r="H17" s="184"/>
      <c r="I17" s="184"/>
      <c r="J17" s="176">
        <f>J16+J15</f>
        <v>7.5627400449661515</v>
      </c>
      <c r="K17" s="176">
        <f t="shared" ref="K17:AH17" si="5">K16+K15</f>
        <v>24.032568507346614</v>
      </c>
      <c r="L17" s="176">
        <f t="shared" si="5"/>
        <v>46.19267612417169</v>
      </c>
      <c r="M17" s="176">
        <f t="shared" si="5"/>
        <v>65.862586545469782</v>
      </c>
      <c r="N17" s="176">
        <f t="shared" si="5"/>
        <v>83.120589518407257</v>
      </c>
      <c r="O17" s="176">
        <f t="shared" si="5"/>
        <v>96.567516399175005</v>
      </c>
      <c r="P17" s="176">
        <f t="shared" si="5"/>
        <v>118.8959023566731</v>
      </c>
      <c r="Q17" s="176">
        <f t="shared" si="5"/>
        <v>139.77319281238618</v>
      </c>
      <c r="R17" s="176">
        <f t="shared" si="5"/>
        <v>159.2806450890364</v>
      </c>
      <c r="S17" s="176">
        <f t="shared" si="5"/>
        <v>177.46999052506379</v>
      </c>
      <c r="T17" s="176">
        <f t="shared" si="5"/>
        <v>188.82277358612924</v>
      </c>
      <c r="U17" s="176">
        <f t="shared" si="5"/>
        <v>200.83335957043414</v>
      </c>
      <c r="V17" s="176">
        <f t="shared" si="5"/>
        <v>212.19133961350502</v>
      </c>
      <c r="W17" s="176">
        <f t="shared" si="5"/>
        <v>222.92625513451469</v>
      </c>
      <c r="X17" s="176">
        <f t="shared" si="5"/>
        <v>233.06999911569687</v>
      </c>
      <c r="Y17" s="176">
        <f t="shared" si="5"/>
        <v>231.74112524434986</v>
      </c>
      <c r="Z17" s="176">
        <f t="shared" si="5"/>
        <v>230.26700655717929</v>
      </c>
      <c r="AA17" s="176">
        <f t="shared" si="5"/>
        <v>228.91753538097046</v>
      </c>
      <c r="AB17" s="176">
        <f t="shared" si="5"/>
        <v>227.59348643310304</v>
      </c>
      <c r="AC17" s="176">
        <f t="shared" si="5"/>
        <v>226.30143581804492</v>
      </c>
      <c r="AD17" s="176">
        <f t="shared" si="5"/>
        <v>223.63042416850644</v>
      </c>
      <c r="AE17" s="176">
        <f t="shared" si="5"/>
        <v>221.15675156233479</v>
      </c>
      <c r="AF17" s="176">
        <f t="shared" si="5"/>
        <v>218.75716057633099</v>
      </c>
      <c r="AG17" s="176">
        <f t="shared" si="5"/>
        <v>216.46082625376232</v>
      </c>
      <c r="AH17" s="177">
        <f t="shared" si="5"/>
        <v>214.26727249604124</v>
      </c>
      <c r="AI17" s="70"/>
    </row>
    <row r="18" spans="2:35" x14ac:dyDescent="0.3">
      <c r="B18" s="181" t="s">
        <v>128</v>
      </c>
      <c r="C18" s="172"/>
      <c r="D18" s="183"/>
      <c r="E18" s="183"/>
      <c r="F18" s="183"/>
      <c r="G18" s="183"/>
      <c r="H18" s="183"/>
      <c r="I18" s="183"/>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80"/>
    </row>
    <row r="19" spans="2:35" x14ac:dyDescent="0.3">
      <c r="B19" s="3" t="s">
        <v>129</v>
      </c>
      <c r="C19" s="3" t="s">
        <v>125</v>
      </c>
      <c r="D19" t="s">
        <v>51</v>
      </c>
      <c r="J19" s="139">
        <f>J15-I15</f>
        <v>3.3771735019566878</v>
      </c>
      <c r="K19" s="139">
        <f>K15-J15</f>
        <v>5.702385916062636</v>
      </c>
      <c r="L19" s="139">
        <f t="shared" ref="L19:AH19" si="6">L15-K15</f>
        <v>8.1328917369174949</v>
      </c>
      <c r="M19" s="139">
        <f t="shared" si="6"/>
        <v>6.0592608645973129</v>
      </c>
      <c r="N19" s="139">
        <f t="shared" si="6"/>
        <v>4.4289981098137865</v>
      </c>
      <c r="O19" s="139">
        <f t="shared" si="6"/>
        <v>6.117243391753739</v>
      </c>
      <c r="P19" s="139">
        <f t="shared" si="6"/>
        <v>6.3312415043846357</v>
      </c>
      <c r="Q19" s="139">
        <f t="shared" si="6"/>
        <v>5.8666413587211679</v>
      </c>
      <c r="R19" s="139">
        <f t="shared" si="6"/>
        <v>5.425703127832918</v>
      </c>
      <c r="S19" s="139">
        <f t="shared" si="6"/>
        <v>5.0135570186880258</v>
      </c>
      <c r="T19" s="139">
        <f t="shared" si="6"/>
        <v>4.0248058727863665</v>
      </c>
      <c r="U19" s="139">
        <f t="shared" si="6"/>
        <v>4.2277630964354387</v>
      </c>
      <c r="V19" s="139">
        <f t="shared" si="6"/>
        <v>3.9697157586146261</v>
      </c>
      <c r="W19" s="139">
        <f t="shared" si="6"/>
        <v>3.7250130538946138</v>
      </c>
      <c r="X19" s="139">
        <f t="shared" si="6"/>
        <v>3.4941529393392585</v>
      </c>
      <c r="Y19" s="139">
        <f t="shared" si="6"/>
        <v>2.7786259960778494</v>
      </c>
      <c r="Z19" s="139">
        <f t="shared" si="6"/>
        <v>-0.51560335611580399</v>
      </c>
      <c r="AA19" s="139">
        <f t="shared" si="6"/>
        <v>-0.47848285546115221</v>
      </c>
      <c r="AB19" s="139">
        <f t="shared" si="6"/>
        <v>-0.47499519862878969</v>
      </c>
      <c r="AC19" s="139">
        <f t="shared" si="6"/>
        <v>-0.46856266269807634</v>
      </c>
      <c r="AD19" s="139">
        <f t="shared" si="6"/>
        <v>-1.6995832339233914</v>
      </c>
      <c r="AE19" s="139">
        <f t="shared" si="6"/>
        <v>-1.3274957515400274</v>
      </c>
      <c r="AF19" s="139">
        <f t="shared" si="6"/>
        <v>-1.2774290601553702</v>
      </c>
      <c r="AG19" s="139">
        <f t="shared" si="6"/>
        <v>-1.2185991794869437</v>
      </c>
      <c r="AH19" s="182">
        <f t="shared" si="6"/>
        <v>-1.1611387881773823</v>
      </c>
    </row>
    <row r="20" spans="2:35" x14ac:dyDescent="0.3">
      <c r="B20" s="3" t="s">
        <v>130</v>
      </c>
      <c r="C20" s="3" t="s">
        <v>125</v>
      </c>
      <c r="D20" t="s">
        <v>51</v>
      </c>
      <c r="J20" s="139">
        <f>J16-I16</f>
        <v>4.1855665430094637</v>
      </c>
      <c r="K20" s="139">
        <f t="shared" ref="K20:AH20" si="7">K16-J16</f>
        <v>10.767442546317827</v>
      </c>
      <c r="L20" s="139">
        <f t="shared" si="7"/>
        <v>14.027215879907581</v>
      </c>
      <c r="M20" s="139">
        <f t="shared" si="7"/>
        <v>13.610649556700782</v>
      </c>
      <c r="N20" s="139">
        <f t="shared" si="7"/>
        <v>12.829004863123679</v>
      </c>
      <c r="O20" s="139">
        <f t="shared" si="7"/>
        <v>7.3296834890140161</v>
      </c>
      <c r="P20" s="139">
        <f t="shared" si="7"/>
        <v>15.997144453113464</v>
      </c>
      <c r="Q20" s="139">
        <f t="shared" si="7"/>
        <v>15.010649096991912</v>
      </c>
      <c r="R20" s="139">
        <f t="shared" si="7"/>
        <v>14.081749148817281</v>
      </c>
      <c r="S20" s="139">
        <f t="shared" si="7"/>
        <v>13.175788417339376</v>
      </c>
      <c r="T20" s="139">
        <f t="shared" si="7"/>
        <v>7.3279771882791067</v>
      </c>
      <c r="U20" s="139">
        <f t="shared" si="7"/>
        <v>7.782822887869429</v>
      </c>
      <c r="V20" s="139">
        <f t="shared" si="7"/>
        <v>7.3882642844562554</v>
      </c>
      <c r="W20" s="139">
        <f t="shared" si="7"/>
        <v>7.0099024671150687</v>
      </c>
      <c r="X20" s="139">
        <f t="shared" si="7"/>
        <v>6.6495910418429389</v>
      </c>
      <c r="Y20" s="139">
        <f t="shared" si="7"/>
        <v>-4.1074998674248775</v>
      </c>
      <c r="Z20" s="139">
        <f t="shared" si="7"/>
        <v>-0.9585153310547696</v>
      </c>
      <c r="AA20" s="139">
        <f t="shared" si="7"/>
        <v>-0.87098832074767074</v>
      </c>
      <c r="AB20" s="139">
        <f t="shared" si="7"/>
        <v>-0.84905374923863519</v>
      </c>
      <c r="AC20" s="139">
        <f t="shared" si="7"/>
        <v>-0.8234879523600398</v>
      </c>
      <c r="AD20" s="139">
        <f t="shared" si="7"/>
        <v>-0.97142841561509385</v>
      </c>
      <c r="AE20" s="139">
        <f t="shared" si="7"/>
        <v>-1.1461768546316193</v>
      </c>
      <c r="AF20" s="139">
        <f t="shared" si="7"/>
        <v>-1.1221619258484168</v>
      </c>
      <c r="AG20" s="139">
        <f t="shared" si="7"/>
        <v>-1.0777351430817248</v>
      </c>
      <c r="AH20" s="29">
        <f t="shared" si="7"/>
        <v>-1.0324149695437086</v>
      </c>
    </row>
    <row r="21" spans="2:35" x14ac:dyDescent="0.3">
      <c r="B21" s="17" t="s">
        <v>131</v>
      </c>
      <c r="C21" s="17" t="s">
        <v>125</v>
      </c>
      <c r="D21" s="184" t="s">
        <v>51</v>
      </c>
      <c r="E21" s="184"/>
      <c r="F21" s="184"/>
      <c r="G21" s="184"/>
      <c r="H21" s="184"/>
      <c r="I21" s="184"/>
      <c r="J21" s="176">
        <f t="shared" ref="J21:AH21" si="8">J17-I17</f>
        <v>7.5627400449661515</v>
      </c>
      <c r="K21" s="176">
        <f t="shared" si="8"/>
        <v>16.469828462380462</v>
      </c>
      <c r="L21" s="176">
        <f t="shared" si="8"/>
        <v>22.160107616825076</v>
      </c>
      <c r="M21" s="176">
        <f t="shared" si="8"/>
        <v>19.669910421298091</v>
      </c>
      <c r="N21" s="176">
        <f t="shared" si="8"/>
        <v>17.258002972937476</v>
      </c>
      <c r="O21" s="176">
        <f t="shared" si="8"/>
        <v>13.446926880767748</v>
      </c>
      <c r="P21" s="176">
        <f t="shared" si="8"/>
        <v>22.328385957498099</v>
      </c>
      <c r="Q21" s="176">
        <f t="shared" si="8"/>
        <v>20.87729045571308</v>
      </c>
      <c r="R21" s="176">
        <f t="shared" si="8"/>
        <v>19.507452276650213</v>
      </c>
      <c r="S21" s="176">
        <f t="shared" si="8"/>
        <v>18.189345436027395</v>
      </c>
      <c r="T21" s="176">
        <f t="shared" si="8"/>
        <v>11.352783061065452</v>
      </c>
      <c r="U21" s="176">
        <f t="shared" si="8"/>
        <v>12.010585984304896</v>
      </c>
      <c r="V21" s="176">
        <f t="shared" si="8"/>
        <v>11.357980043070881</v>
      </c>
      <c r="W21" s="176">
        <f t="shared" si="8"/>
        <v>10.734915521009668</v>
      </c>
      <c r="X21" s="176">
        <f t="shared" si="8"/>
        <v>10.143743981182183</v>
      </c>
      <c r="Y21" s="176">
        <f t="shared" si="8"/>
        <v>-1.3288738713470138</v>
      </c>
      <c r="Z21" s="176">
        <f t="shared" si="8"/>
        <v>-1.4741186871705736</v>
      </c>
      <c r="AA21" s="176">
        <f t="shared" si="8"/>
        <v>-1.349471176208823</v>
      </c>
      <c r="AB21" s="176">
        <f t="shared" si="8"/>
        <v>-1.3240489478674249</v>
      </c>
      <c r="AC21" s="176">
        <f t="shared" si="8"/>
        <v>-1.2920506150581161</v>
      </c>
      <c r="AD21" s="176">
        <f t="shared" si="8"/>
        <v>-2.6710116495384852</v>
      </c>
      <c r="AE21" s="176">
        <f t="shared" si="8"/>
        <v>-2.4736726061716467</v>
      </c>
      <c r="AF21" s="176">
        <f t="shared" si="8"/>
        <v>-2.3995909860038012</v>
      </c>
      <c r="AG21" s="176">
        <f t="shared" si="8"/>
        <v>-2.2963343225686685</v>
      </c>
      <c r="AH21" s="177">
        <f t="shared" si="8"/>
        <v>-2.1935537577210766</v>
      </c>
    </row>
    <row r="22" spans="2:35" x14ac:dyDescent="0.3">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70"/>
    </row>
    <row r="23" spans="2:35" ht="18" x14ac:dyDescent="0.35">
      <c r="B23" s="168" t="str">
        <f>'Scenario 2'!B1</f>
        <v>Scenario B - Alternative Pathway 2</v>
      </c>
      <c r="C23" s="54" t="s">
        <v>11</v>
      </c>
      <c r="D23" s="54" t="s">
        <v>12</v>
      </c>
      <c r="E23" s="7" t="s">
        <v>13</v>
      </c>
      <c r="F23" s="7" t="s">
        <v>14</v>
      </c>
      <c r="G23" s="7" t="s">
        <v>15</v>
      </c>
      <c r="H23" s="7" t="s">
        <v>16</v>
      </c>
      <c r="I23" s="7" t="s">
        <v>17</v>
      </c>
      <c r="J23" s="7" t="s">
        <v>18</v>
      </c>
      <c r="K23" s="7" t="s">
        <v>19</v>
      </c>
      <c r="L23" s="7" t="s">
        <v>20</v>
      </c>
      <c r="M23" s="7" t="s">
        <v>21</v>
      </c>
      <c r="N23" s="7" t="s">
        <v>22</v>
      </c>
      <c r="O23" s="7" t="s">
        <v>23</v>
      </c>
      <c r="P23" s="7" t="s">
        <v>24</v>
      </c>
      <c r="Q23" s="7" t="s">
        <v>25</v>
      </c>
      <c r="R23" s="7" t="s">
        <v>26</v>
      </c>
      <c r="S23" s="7" t="s">
        <v>27</v>
      </c>
      <c r="T23" s="7" t="s">
        <v>28</v>
      </c>
      <c r="U23" s="7" t="s">
        <v>29</v>
      </c>
      <c r="V23" s="7" t="s">
        <v>30</v>
      </c>
      <c r="W23" s="7" t="s">
        <v>31</v>
      </c>
      <c r="X23" s="7" t="s">
        <v>32</v>
      </c>
      <c r="Y23" s="7" t="s">
        <v>33</v>
      </c>
      <c r="Z23" s="7" t="s">
        <v>34</v>
      </c>
      <c r="AA23" s="7" t="s">
        <v>35</v>
      </c>
      <c r="AB23" s="7" t="s">
        <v>36</v>
      </c>
      <c r="AC23" s="7" t="s">
        <v>37</v>
      </c>
      <c r="AD23" s="7" t="s">
        <v>38</v>
      </c>
      <c r="AE23" s="7" t="s">
        <v>39</v>
      </c>
      <c r="AF23" s="7" t="s">
        <v>40</v>
      </c>
      <c r="AG23" s="7" t="s">
        <v>41</v>
      </c>
      <c r="AH23" s="7" t="s">
        <v>42</v>
      </c>
    </row>
    <row r="24" spans="2:35" x14ac:dyDescent="0.3">
      <c r="B24" s="181" t="s">
        <v>123</v>
      </c>
      <c r="C24" s="172"/>
      <c r="D24" s="183"/>
      <c r="E24" s="183"/>
      <c r="F24" s="183"/>
      <c r="G24" s="183"/>
      <c r="H24" s="183"/>
      <c r="I24" s="183"/>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80"/>
    </row>
    <row r="25" spans="2:35" x14ac:dyDescent="0.3">
      <c r="B25" s="3" t="s">
        <v>132</v>
      </c>
      <c r="C25" s="3" t="s">
        <v>125</v>
      </c>
      <c r="D25" t="s">
        <v>51</v>
      </c>
      <c r="J25" s="139">
        <f>'Scenario 2'!E43+'Scenario 2'!E86</f>
        <v>3.3771735019566878</v>
      </c>
      <c r="K25" s="139">
        <f>'Scenario 2'!F43+'Scenario 2'!F86</f>
        <v>9.0795594180193238</v>
      </c>
      <c r="L25" s="139">
        <f>'Scenario 2'!G43+'Scenario 2'!G86</f>
        <v>17.212451154936819</v>
      </c>
      <c r="M25" s="139">
        <f>'Scenario 2'!H43+'Scenario 2'!H86</f>
        <v>23.271712019534132</v>
      </c>
      <c r="N25" s="139">
        <f>'Scenario 2'!I43+'Scenario 2'!I86</f>
        <v>27.700710129347918</v>
      </c>
      <c r="O25" s="139">
        <f>'Scenario 2'!J43+'Scenario 2'!J86</f>
        <v>32.409971025339146</v>
      </c>
      <c r="P25" s="139">
        <f>'Scenario 2'!K43+'Scenario 2'!K86</f>
        <v>36.013349272264463</v>
      </c>
      <c r="Q25" s="139">
        <f>'Scenario 2'!L43+'Scenario 2'!L86</f>
        <v>39.342191556140591</v>
      </c>
      <c r="R25" s="139">
        <f>'Scenario 2'!M43+'Scenario 2'!M86</f>
        <v>42.408837063034049</v>
      </c>
      <c r="S25" s="139">
        <f>'Scenario 2'!N43+'Scenario 2'!N86</f>
        <v>45.231495003778434</v>
      </c>
      <c r="T25" s="139">
        <f>'Scenario 2'!O43+'Scenario 2'!O86</f>
        <v>47.057855542754439</v>
      </c>
      <c r="U25" s="139">
        <f>'Scenario 2'!P43+'Scenario 2'!P86</f>
        <v>49.066690054348378</v>
      </c>
      <c r="V25" s="139">
        <f>'Scenario 2'!Q43+'Scenario 2'!Q86</f>
        <v>50.949698282486359</v>
      </c>
      <c r="W25" s="139">
        <f>'Scenario 2'!R43+'Scenario 2'!R86</f>
        <v>52.712933307986489</v>
      </c>
      <c r="X25" s="139">
        <f>'Scenario 2'!S43+'Scenario 2'!S86</f>
        <v>54.363121910215483</v>
      </c>
      <c r="Y25" s="139">
        <f>'Scenario 2'!T43+'Scenario 2'!T86</f>
        <v>56.834566303666868</v>
      </c>
      <c r="Z25" s="139">
        <f>'Scenario 2'!U43+'Scenario 2'!U86</f>
        <v>57.478843427138159</v>
      </c>
      <c r="AA25" s="139">
        <f>'Scenario 2'!V43+'Scenario 2'!V86</f>
        <v>58.090278901996157</v>
      </c>
      <c r="AB25" s="139">
        <f>'Scenario 2'!W43+'Scenario 2'!W86</f>
        <v>58.647771761999294</v>
      </c>
      <c r="AC25" s="139">
        <f>'Scenario 2'!X43+'Scenario 2'!X86</f>
        <v>59.156617941165791</v>
      </c>
      <c r="AD25" s="139">
        <f>'Scenario 2'!Y43+'Scenario 2'!Y86</f>
        <v>58.380615278330566</v>
      </c>
      <c r="AE25" s="139">
        <f>'Scenario 2'!Z43+'Scenario 2'!Z86</f>
        <v>57.929462475370471</v>
      </c>
      <c r="AF25" s="139">
        <f>'Scenario 2'!AA43+'Scenario 2'!AA86</f>
        <v>57.483152170013192</v>
      </c>
      <c r="AG25" s="139">
        <f>'Scenario 2'!AB43+'Scenario 2'!AB86</f>
        <v>57.050493288349671</v>
      </c>
      <c r="AH25" s="182">
        <f>'Scenario 2'!AC43+'Scenario 2'!AC86</f>
        <v>56.632343212945926</v>
      </c>
      <c r="AI25" s="70"/>
    </row>
    <row r="26" spans="2:35" x14ac:dyDescent="0.3">
      <c r="B26" s="3" t="s">
        <v>133</v>
      </c>
      <c r="C26" s="3" t="s">
        <v>125</v>
      </c>
      <c r="D26" t="s">
        <v>51</v>
      </c>
      <c r="J26" s="139">
        <f>'Scenario 2'!E129+'Scenario 2'!E172</f>
        <v>4.1855665430094637</v>
      </c>
      <c r="K26" s="167">
        <f>'Scenario 2'!F129+'Scenario 2'!F172</f>
        <v>14.95300908932729</v>
      </c>
      <c r="L26" s="167">
        <f>'Scenario 2'!G129+'Scenario 2'!G172</f>
        <v>28.980224969234872</v>
      </c>
      <c r="M26" s="167">
        <f>'Scenario 2'!H129+'Scenario 2'!H172</f>
        <v>42.590874525935654</v>
      </c>
      <c r="N26" s="167">
        <f>'Scenario 2'!I129+'Scenario 2'!I172</f>
        <v>55.419879389059332</v>
      </c>
      <c r="O26" s="167">
        <f>'Scenario 2'!J129+'Scenario 2'!J172</f>
        <v>66.372763775856981</v>
      </c>
      <c r="P26" s="167">
        <f>'Scenario 2'!K129+'Scenario 2'!K172</f>
        <v>83.726184009558068</v>
      </c>
      <c r="Q26" s="167">
        <f>'Scenario 2'!L129+'Scenario 2'!L172</f>
        <v>100.00230575090409</v>
      </c>
      <c r="R26" s="167">
        <f>'Scenario 2'!M129+'Scenario 2'!M172</f>
        <v>115.26422800109682</v>
      </c>
      <c r="S26" s="167">
        <f>'Scenario 2'!N129+'Scenario 2'!N172</f>
        <v>129.53979379497036</v>
      </c>
      <c r="T26" s="167">
        <f>'Scenario 2'!O129+'Scenario 2'!O172</f>
        <v>138.52117084609287</v>
      </c>
      <c r="U26" s="167">
        <f>'Scenario 2'!P129+'Scenario 2'!P172</f>
        <v>147.15899046391462</v>
      </c>
      <c r="V26" s="167">
        <f>'Scenario 2'!Q129+'Scenario 2'!Q172</f>
        <v>155.35446825568826</v>
      </c>
      <c r="W26" s="167">
        <f>'Scenario 2'!R129+'Scenario 2'!R172</f>
        <v>163.12624070882015</v>
      </c>
      <c r="X26" s="167">
        <f>'Scenario 2'!S129+'Scenario 2'!S172</f>
        <v>170.49485609574242</v>
      </c>
      <c r="Y26" s="167">
        <f>'Scenario 2'!T129+'Scenario 2'!T172</f>
        <v>166.83823756000803</v>
      </c>
      <c r="Z26" s="167">
        <f>'Scenario 2'!U129+'Scenario 2'!U172</f>
        <v>165.36699801633227</v>
      </c>
      <c r="AA26" s="167">
        <f>'Scenario 2'!V129+'Scenario 2'!V172</f>
        <v>164.0139895570932</v>
      </c>
      <c r="AB26" s="167">
        <f>'Scenario 2'!W129+'Scenario 2'!W172</f>
        <v>162.70654887085581</v>
      </c>
      <c r="AC26" s="167">
        <f>'Scenario 2'!X129+'Scenario 2'!X172</f>
        <v>161.4474694873353</v>
      </c>
      <c r="AD26" s="167">
        <f>'Scenario 2'!Y129+'Scenario 2'!Y172</f>
        <v>160.37692527193161</v>
      </c>
      <c r="AE26" s="167">
        <f>'Scenario 2'!Z129+'Scenario 2'!Z172</f>
        <v>158.83519350383858</v>
      </c>
      <c r="AF26" s="167">
        <f>'Scenario 2'!AA129+'Scenario 2'!AA172</f>
        <v>157.33573418367746</v>
      </c>
      <c r="AG26" s="167">
        <f>'Scenario 2'!AB129+'Scenario 2'!AB172</f>
        <v>155.89965266346914</v>
      </c>
      <c r="AH26" s="29">
        <f>'Scenario 2'!AC129+'Scenario 2'!AC172</f>
        <v>154.52701803124003</v>
      </c>
      <c r="AI26" s="70"/>
    </row>
    <row r="27" spans="2:35" x14ac:dyDescent="0.3">
      <c r="B27" s="17" t="s">
        <v>127</v>
      </c>
      <c r="C27" s="17" t="s">
        <v>125</v>
      </c>
      <c r="D27" s="184" t="s">
        <v>51</v>
      </c>
      <c r="E27" s="184"/>
      <c r="F27" s="184"/>
      <c r="G27" s="184"/>
      <c r="H27" s="184"/>
      <c r="I27" s="184"/>
      <c r="J27" s="176">
        <f>J26+J25</f>
        <v>7.5627400449661515</v>
      </c>
      <c r="K27" s="176">
        <f>K26+K25</f>
        <v>24.032568507346614</v>
      </c>
      <c r="L27" s="176">
        <f t="shared" ref="L27:AH27" si="9">L26+L25</f>
        <v>46.19267612417169</v>
      </c>
      <c r="M27" s="176">
        <f t="shared" si="9"/>
        <v>65.862586545469782</v>
      </c>
      <c r="N27" s="176">
        <f t="shared" si="9"/>
        <v>83.120589518407257</v>
      </c>
      <c r="O27" s="176">
        <f t="shared" si="9"/>
        <v>98.782734801196128</v>
      </c>
      <c r="P27" s="176">
        <f t="shared" si="9"/>
        <v>119.73953328182253</v>
      </c>
      <c r="Q27" s="176">
        <f t="shared" si="9"/>
        <v>139.34449730704466</v>
      </c>
      <c r="R27" s="176">
        <f t="shared" si="9"/>
        <v>157.67306506413087</v>
      </c>
      <c r="S27" s="176">
        <f t="shared" si="9"/>
        <v>174.7712887987488</v>
      </c>
      <c r="T27" s="176">
        <f t="shared" si="9"/>
        <v>185.5790263888473</v>
      </c>
      <c r="U27" s="176">
        <f t="shared" si="9"/>
        <v>196.225680518263</v>
      </c>
      <c r="V27" s="176">
        <f t="shared" si="9"/>
        <v>206.30416653817463</v>
      </c>
      <c r="W27" s="176">
        <f t="shared" si="9"/>
        <v>215.83917401680662</v>
      </c>
      <c r="X27" s="176">
        <f t="shared" si="9"/>
        <v>224.8579780059579</v>
      </c>
      <c r="Y27" s="176">
        <f t="shared" si="9"/>
        <v>223.67280386367489</v>
      </c>
      <c r="Z27" s="176">
        <f t="shared" si="9"/>
        <v>222.84584144347042</v>
      </c>
      <c r="AA27" s="176">
        <f t="shared" si="9"/>
        <v>222.10426845908935</v>
      </c>
      <c r="AB27" s="176">
        <f t="shared" si="9"/>
        <v>221.35432063285509</v>
      </c>
      <c r="AC27" s="176">
        <f t="shared" si="9"/>
        <v>220.60408742850109</v>
      </c>
      <c r="AD27" s="176">
        <f t="shared" si="9"/>
        <v>218.75754055026218</v>
      </c>
      <c r="AE27" s="176">
        <f t="shared" si="9"/>
        <v>216.76465597920907</v>
      </c>
      <c r="AF27" s="176">
        <f t="shared" si="9"/>
        <v>214.81888635369066</v>
      </c>
      <c r="AG27" s="176">
        <f t="shared" si="9"/>
        <v>212.9501459518188</v>
      </c>
      <c r="AH27" s="177">
        <f t="shared" si="9"/>
        <v>211.15936124418596</v>
      </c>
      <c r="AI27" s="70"/>
    </row>
    <row r="28" spans="2:35" x14ac:dyDescent="0.3">
      <c r="B28" s="181" t="s">
        <v>128</v>
      </c>
      <c r="C28" s="172"/>
      <c r="D28" s="183"/>
      <c r="E28" s="183"/>
      <c r="F28" s="183"/>
      <c r="G28" s="183"/>
      <c r="H28" s="183"/>
      <c r="I28" s="183"/>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80"/>
    </row>
    <row r="29" spans="2:35" x14ac:dyDescent="0.3">
      <c r="B29" s="3" t="s">
        <v>129</v>
      </c>
      <c r="C29" s="3" t="s">
        <v>125</v>
      </c>
      <c r="D29" t="s">
        <v>51</v>
      </c>
      <c r="J29" s="139">
        <f>J25-I25</f>
        <v>3.3771735019566878</v>
      </c>
      <c r="K29" s="139">
        <f>K25-J25</f>
        <v>5.702385916062636</v>
      </c>
      <c r="L29" s="139">
        <f t="shared" ref="L29:AH29" si="10">L25-K25</f>
        <v>8.1328917369174949</v>
      </c>
      <c r="M29" s="139">
        <f t="shared" si="10"/>
        <v>6.0592608645973129</v>
      </c>
      <c r="N29" s="139">
        <f t="shared" si="10"/>
        <v>4.4289981098137865</v>
      </c>
      <c r="O29" s="139">
        <f t="shared" si="10"/>
        <v>4.7092608959912283</v>
      </c>
      <c r="P29" s="139">
        <f t="shared" si="10"/>
        <v>3.6033782469253168</v>
      </c>
      <c r="Q29" s="139">
        <f t="shared" si="10"/>
        <v>3.3288422838761278</v>
      </c>
      <c r="R29" s="139">
        <f t="shared" si="10"/>
        <v>3.0666455068934582</v>
      </c>
      <c r="S29" s="139">
        <f t="shared" si="10"/>
        <v>2.822657940744385</v>
      </c>
      <c r="T29" s="139">
        <f t="shared" si="10"/>
        <v>1.8263605389760045</v>
      </c>
      <c r="U29" s="139">
        <f t="shared" si="10"/>
        <v>2.008834511593939</v>
      </c>
      <c r="V29" s="139">
        <f t="shared" si="10"/>
        <v>1.8830082281379816</v>
      </c>
      <c r="W29" s="139">
        <f t="shared" si="10"/>
        <v>1.7632350255001299</v>
      </c>
      <c r="X29" s="139">
        <f t="shared" si="10"/>
        <v>1.6501886022289938</v>
      </c>
      <c r="Y29" s="139">
        <f t="shared" si="10"/>
        <v>2.4714443934513852</v>
      </c>
      <c r="Z29" s="139">
        <f t="shared" si="10"/>
        <v>0.64427712347129074</v>
      </c>
      <c r="AA29" s="139">
        <f t="shared" si="10"/>
        <v>0.61143547485799843</v>
      </c>
      <c r="AB29" s="139">
        <f t="shared" si="10"/>
        <v>0.55749286000313703</v>
      </c>
      <c r="AC29" s="139">
        <f t="shared" si="10"/>
        <v>0.50884617916649688</v>
      </c>
      <c r="AD29" s="139">
        <f t="shared" si="10"/>
        <v>-0.77600266283522501</v>
      </c>
      <c r="AE29" s="139">
        <f t="shared" si="10"/>
        <v>-0.4511528029600953</v>
      </c>
      <c r="AF29" s="139">
        <f t="shared" si="10"/>
        <v>-0.44631030535727945</v>
      </c>
      <c r="AG29" s="139">
        <f t="shared" si="10"/>
        <v>-0.43265888166352084</v>
      </c>
      <c r="AH29" s="182">
        <f t="shared" si="10"/>
        <v>-0.41815007540374438</v>
      </c>
    </row>
    <row r="30" spans="2:35" x14ac:dyDescent="0.3">
      <c r="B30" s="3" t="s">
        <v>130</v>
      </c>
      <c r="C30" s="3" t="s">
        <v>125</v>
      </c>
      <c r="D30" t="s">
        <v>51</v>
      </c>
      <c r="J30" s="139">
        <f>J26-I26</f>
        <v>4.1855665430094637</v>
      </c>
      <c r="K30" s="139">
        <f t="shared" ref="K30:AH30" si="11">K26-J26</f>
        <v>10.767442546317827</v>
      </c>
      <c r="L30" s="139">
        <f t="shared" si="11"/>
        <v>14.027215879907581</v>
      </c>
      <c r="M30" s="139">
        <f t="shared" si="11"/>
        <v>13.610649556700782</v>
      </c>
      <c r="N30" s="139">
        <f t="shared" si="11"/>
        <v>12.829004863123679</v>
      </c>
      <c r="O30" s="139">
        <f t="shared" si="11"/>
        <v>10.952884386797649</v>
      </c>
      <c r="P30" s="139">
        <f t="shared" si="11"/>
        <v>17.353420233701087</v>
      </c>
      <c r="Q30" s="139">
        <f t="shared" si="11"/>
        <v>16.276121741346017</v>
      </c>
      <c r="R30" s="139">
        <f t="shared" si="11"/>
        <v>15.26192225019274</v>
      </c>
      <c r="S30" s="139">
        <f t="shared" si="11"/>
        <v>14.27556579387354</v>
      </c>
      <c r="T30" s="139">
        <f t="shared" si="11"/>
        <v>8.9813770511225073</v>
      </c>
      <c r="U30" s="139">
        <f t="shared" si="11"/>
        <v>8.6378196178217479</v>
      </c>
      <c r="V30" s="139">
        <f t="shared" si="11"/>
        <v>8.1954777917736408</v>
      </c>
      <c r="W30" s="139">
        <f t="shared" si="11"/>
        <v>7.7717724531318879</v>
      </c>
      <c r="X30" s="139">
        <f t="shared" si="11"/>
        <v>7.3686153869222721</v>
      </c>
      <c r="Y30" s="139">
        <f t="shared" si="11"/>
        <v>-3.6566185357343954</v>
      </c>
      <c r="Z30" s="139">
        <f t="shared" si="11"/>
        <v>-1.4712395436757504</v>
      </c>
      <c r="AA30" s="139">
        <f t="shared" si="11"/>
        <v>-1.3530084592390779</v>
      </c>
      <c r="AB30" s="139">
        <f t="shared" si="11"/>
        <v>-1.3074406862373849</v>
      </c>
      <c r="AC30" s="139">
        <f t="shared" si="11"/>
        <v>-1.2590793835205147</v>
      </c>
      <c r="AD30" s="139">
        <f t="shared" si="11"/>
        <v>-1.0705442154036859</v>
      </c>
      <c r="AE30" s="139">
        <f t="shared" si="11"/>
        <v>-1.5417317680930296</v>
      </c>
      <c r="AF30" s="139">
        <f t="shared" si="11"/>
        <v>-1.4994593201611224</v>
      </c>
      <c r="AG30" s="139">
        <f t="shared" si="11"/>
        <v>-1.4360815202083188</v>
      </c>
      <c r="AH30" s="29">
        <f t="shared" si="11"/>
        <v>-1.3726346322291079</v>
      </c>
    </row>
    <row r="31" spans="2:35" x14ac:dyDescent="0.3">
      <c r="B31" s="17" t="s">
        <v>131</v>
      </c>
      <c r="C31" s="17" t="s">
        <v>125</v>
      </c>
      <c r="D31" s="184" t="s">
        <v>51</v>
      </c>
      <c r="E31" s="184"/>
      <c r="F31" s="184"/>
      <c r="G31" s="184"/>
      <c r="H31" s="184"/>
      <c r="I31" s="184"/>
      <c r="J31" s="176">
        <f t="shared" ref="J31:AH31" si="12">J27-I27</f>
        <v>7.5627400449661515</v>
      </c>
      <c r="K31" s="176">
        <f t="shared" si="12"/>
        <v>16.469828462380462</v>
      </c>
      <c r="L31" s="176">
        <f t="shared" si="12"/>
        <v>22.160107616825076</v>
      </c>
      <c r="M31" s="176">
        <f t="shared" si="12"/>
        <v>19.669910421298091</v>
      </c>
      <c r="N31" s="176">
        <f t="shared" si="12"/>
        <v>17.258002972937476</v>
      </c>
      <c r="O31" s="176">
        <f t="shared" si="12"/>
        <v>15.66214528278887</v>
      </c>
      <c r="P31" s="176">
        <f t="shared" si="12"/>
        <v>20.956798480626404</v>
      </c>
      <c r="Q31" s="176">
        <f t="shared" si="12"/>
        <v>19.604964025222131</v>
      </c>
      <c r="R31" s="176">
        <f t="shared" si="12"/>
        <v>18.328567757086205</v>
      </c>
      <c r="S31" s="176">
        <f t="shared" si="12"/>
        <v>17.098223734617932</v>
      </c>
      <c r="T31" s="176">
        <f t="shared" si="12"/>
        <v>10.807737590098498</v>
      </c>
      <c r="U31" s="176">
        <f t="shared" si="12"/>
        <v>10.646654129415708</v>
      </c>
      <c r="V31" s="176">
        <f t="shared" si="12"/>
        <v>10.078486019911622</v>
      </c>
      <c r="W31" s="176">
        <f t="shared" si="12"/>
        <v>9.5350074786319965</v>
      </c>
      <c r="X31" s="176">
        <f t="shared" si="12"/>
        <v>9.0188039891512801</v>
      </c>
      <c r="Y31" s="176">
        <f t="shared" si="12"/>
        <v>-1.1851741422830173</v>
      </c>
      <c r="Z31" s="176">
        <f t="shared" si="12"/>
        <v>-0.82696242020446675</v>
      </c>
      <c r="AA31" s="176">
        <f t="shared" si="12"/>
        <v>-0.74157298438106523</v>
      </c>
      <c r="AB31" s="176">
        <f t="shared" si="12"/>
        <v>-0.74994782623426204</v>
      </c>
      <c r="AC31" s="176">
        <f t="shared" si="12"/>
        <v>-0.75023320435400365</v>
      </c>
      <c r="AD31" s="176">
        <f t="shared" si="12"/>
        <v>-1.8465468782389109</v>
      </c>
      <c r="AE31" s="176">
        <f t="shared" si="12"/>
        <v>-1.9928845710531107</v>
      </c>
      <c r="AF31" s="176">
        <f t="shared" si="12"/>
        <v>-1.9457696255184089</v>
      </c>
      <c r="AG31" s="176">
        <f t="shared" si="12"/>
        <v>-1.868740401871861</v>
      </c>
      <c r="AH31" s="177">
        <f t="shared" si="12"/>
        <v>-1.790784707632838</v>
      </c>
    </row>
    <row r="33" spans="2:35" ht="18" x14ac:dyDescent="0.35">
      <c r="B33" s="168" t="str">
        <f>'Scenario 3'!B1</f>
        <v>Scenario C - Alternative Pathway 3</v>
      </c>
      <c r="C33" s="54" t="s">
        <v>11</v>
      </c>
      <c r="D33" s="54" t="s">
        <v>12</v>
      </c>
      <c r="E33" s="7" t="s">
        <v>13</v>
      </c>
      <c r="F33" s="7" t="s">
        <v>14</v>
      </c>
      <c r="G33" s="7" t="s">
        <v>15</v>
      </c>
      <c r="H33" s="7" t="s">
        <v>16</v>
      </c>
      <c r="I33" s="7" t="s">
        <v>17</v>
      </c>
      <c r="J33" s="7" t="s">
        <v>18</v>
      </c>
      <c r="K33" s="7" t="s">
        <v>19</v>
      </c>
      <c r="L33" s="7" t="s">
        <v>20</v>
      </c>
      <c r="M33" s="7" t="s">
        <v>21</v>
      </c>
      <c r="N33" s="7" t="s">
        <v>22</v>
      </c>
      <c r="O33" s="7" t="s">
        <v>23</v>
      </c>
      <c r="P33" s="7" t="s">
        <v>24</v>
      </c>
      <c r="Q33" s="7" t="s">
        <v>25</v>
      </c>
      <c r="R33" s="7" t="s">
        <v>26</v>
      </c>
      <c r="S33" s="7" t="s">
        <v>27</v>
      </c>
      <c r="T33" s="7" t="s">
        <v>28</v>
      </c>
      <c r="U33" s="7" t="s">
        <v>29</v>
      </c>
      <c r="V33" s="7" t="s">
        <v>30</v>
      </c>
      <c r="W33" s="7" t="s">
        <v>31</v>
      </c>
      <c r="X33" s="7" t="s">
        <v>32</v>
      </c>
      <c r="Y33" s="7" t="s">
        <v>33</v>
      </c>
      <c r="Z33" s="7" t="s">
        <v>34</v>
      </c>
      <c r="AA33" s="7" t="s">
        <v>35</v>
      </c>
      <c r="AB33" s="7" t="s">
        <v>36</v>
      </c>
      <c r="AC33" s="7" t="s">
        <v>37</v>
      </c>
      <c r="AD33" s="7" t="s">
        <v>38</v>
      </c>
      <c r="AE33" s="7" t="s">
        <v>39</v>
      </c>
      <c r="AF33" s="7" t="s">
        <v>40</v>
      </c>
      <c r="AG33" s="7" t="s">
        <v>41</v>
      </c>
      <c r="AH33" s="7" t="s">
        <v>42</v>
      </c>
    </row>
    <row r="34" spans="2:35" x14ac:dyDescent="0.3">
      <c r="B34" s="181" t="s">
        <v>123</v>
      </c>
      <c r="C34" s="172"/>
      <c r="D34" s="183"/>
      <c r="E34" s="183"/>
      <c r="F34" s="183"/>
      <c r="G34" s="183"/>
      <c r="H34" s="183"/>
      <c r="I34" s="183"/>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80"/>
    </row>
    <row r="35" spans="2:35" x14ac:dyDescent="0.3">
      <c r="B35" s="3" t="s">
        <v>124</v>
      </c>
      <c r="C35" s="3" t="s">
        <v>125</v>
      </c>
      <c r="D35" t="s">
        <v>51</v>
      </c>
      <c r="J35" s="139">
        <f>'Scenario 3'!E43+'Scenario 3'!E86</f>
        <v>3.3771735019566878</v>
      </c>
      <c r="K35" s="139">
        <f>'Scenario 3'!F43+'Scenario 3'!F86</f>
        <v>9.0795594180193238</v>
      </c>
      <c r="L35" s="139">
        <f>'Scenario 3'!G43+'Scenario 3'!G86</f>
        <v>17.212451154936819</v>
      </c>
      <c r="M35" s="139">
        <f>'Scenario 3'!H43+'Scenario 3'!H86</f>
        <v>23.271712019534132</v>
      </c>
      <c r="N35" s="139">
        <f>'Scenario 3'!I43+'Scenario 3'!I86</f>
        <v>27.700710129347918</v>
      </c>
      <c r="O35" s="139">
        <f>'Scenario 3'!J43+'Scenario 3'!J86</f>
        <v>32.409971025339146</v>
      </c>
      <c r="P35" s="139">
        <f>'Scenario 3'!K43+'Scenario 3'!K86</f>
        <v>36.013349272264463</v>
      </c>
      <c r="Q35" s="139">
        <f>'Scenario 3'!L43+'Scenario 3'!L86</f>
        <v>39.342191556140591</v>
      </c>
      <c r="R35" s="139">
        <f>'Scenario 3'!M43+'Scenario 3'!M86</f>
        <v>42.408837063034049</v>
      </c>
      <c r="S35" s="139">
        <f>'Scenario 3'!N43+'Scenario 3'!N86</f>
        <v>45.231495003778434</v>
      </c>
      <c r="T35" s="139">
        <f>'Scenario 3'!O43+'Scenario 3'!O86</f>
        <v>47.057855542754439</v>
      </c>
      <c r="U35" s="139">
        <f>'Scenario 3'!P43+'Scenario 3'!P86</f>
        <v>49.066690054348378</v>
      </c>
      <c r="V35" s="139">
        <f>'Scenario 3'!Q43+'Scenario 3'!Q86</f>
        <v>50.949698282486359</v>
      </c>
      <c r="W35" s="139">
        <f>'Scenario 3'!R43+'Scenario 3'!R86</f>
        <v>52.712933307986489</v>
      </c>
      <c r="X35" s="139">
        <f>'Scenario 3'!S43+'Scenario 3'!S86</f>
        <v>54.363121910215483</v>
      </c>
      <c r="Y35" s="139">
        <f>'Scenario 3'!T43+'Scenario 3'!T86</f>
        <v>56.834566303666868</v>
      </c>
      <c r="Z35" s="139">
        <f>'Scenario 3'!U43+'Scenario 3'!U86</f>
        <v>57.478843427138159</v>
      </c>
      <c r="AA35" s="139">
        <f>'Scenario 3'!V43+'Scenario 3'!V86</f>
        <v>58.090278901996157</v>
      </c>
      <c r="AB35" s="139">
        <f>'Scenario 3'!W43+'Scenario 3'!W86</f>
        <v>58.647771761999294</v>
      </c>
      <c r="AC35" s="139">
        <f>'Scenario 3'!X43+'Scenario 3'!X86</f>
        <v>59.156617941165791</v>
      </c>
      <c r="AD35" s="139">
        <f>'Scenario 3'!Y43+'Scenario 3'!Y86</f>
        <v>58.380615278330566</v>
      </c>
      <c r="AE35" s="139">
        <f>'Scenario 3'!Z43+'Scenario 3'!Z86</f>
        <v>57.929462475370471</v>
      </c>
      <c r="AF35" s="139">
        <f>'Scenario 3'!AA43+'Scenario 3'!AA86</f>
        <v>57.483152170013192</v>
      </c>
      <c r="AG35" s="139">
        <f>'Scenario 3'!AB43+'Scenario 3'!AB86</f>
        <v>57.050493288349671</v>
      </c>
      <c r="AH35" s="182">
        <f>'Scenario 3'!AC43+'Scenario 3'!AC86</f>
        <v>56.632343212945926</v>
      </c>
      <c r="AI35" s="70"/>
    </row>
    <row r="36" spans="2:35" x14ac:dyDescent="0.3">
      <c r="B36" s="3" t="s">
        <v>126</v>
      </c>
      <c r="C36" s="3" t="s">
        <v>125</v>
      </c>
      <c r="D36" t="s">
        <v>51</v>
      </c>
      <c r="J36" s="139">
        <f>'Scenario 3'!E129+'Scenario 3'!E172</f>
        <v>4.1855665430094637</v>
      </c>
      <c r="K36" s="167">
        <f>'Scenario 3'!F129+'Scenario 3'!F172</f>
        <v>14.95300908932729</v>
      </c>
      <c r="L36" s="167">
        <f>'Scenario 3'!G129+'Scenario 3'!G172</f>
        <v>28.980224969234872</v>
      </c>
      <c r="M36" s="167">
        <f>'Scenario 3'!H129+'Scenario 3'!H172</f>
        <v>42.590874525935654</v>
      </c>
      <c r="N36" s="167">
        <f>'Scenario 3'!I129+'Scenario 3'!I172</f>
        <v>55.419879389059332</v>
      </c>
      <c r="O36" s="167">
        <f>'Scenario 3'!J129+'Scenario 3'!J172</f>
        <v>65.600777621323019</v>
      </c>
      <c r="P36" s="167">
        <f>'Scenario 3'!K129+'Scenario 3'!K172</f>
        <v>87.167783242061361</v>
      </c>
      <c r="Q36" s="167">
        <f>'Scenario 3'!L129+'Scenario 3'!L172</f>
        <v>107.41932456110872</v>
      </c>
      <c r="R36" s="167">
        <f>'Scenario 3'!M129+'Scenario 3'!M172</f>
        <v>126.42928665906888</v>
      </c>
      <c r="S36" s="167">
        <f>'Scenario 3'!N129+'Scenario 3'!N172</f>
        <v>144.23631973432992</v>
      </c>
      <c r="T36" s="167">
        <f>'Scenario 3'!O129+'Scenario 3'!O172</f>
        <v>157.05517699357361</v>
      </c>
      <c r="U36" s="167">
        <f>'Scenario 3'!P129+'Scenario 3'!P172</f>
        <v>171.19362477634473</v>
      </c>
      <c r="V36" s="167">
        <f>'Scenario 3'!Q129+'Scenario 3'!Q172</f>
        <v>184.63172526530548</v>
      </c>
      <c r="W36" s="167">
        <f>'Scenario 3'!R129+'Scenario 3'!R172</f>
        <v>197.39958155022498</v>
      </c>
      <c r="X36" s="167">
        <f>'Scenario 3'!S129+'Scenario 3'!S172</f>
        <v>209.52895429506142</v>
      </c>
      <c r="Y36" s="167">
        <f>'Scenario 3'!T129+'Scenario 3'!T172</f>
        <v>211.26596356278267</v>
      </c>
      <c r="Z36" s="167">
        <f>'Scenario 3'!U129+'Scenario 3'!U172</f>
        <v>216.47617242115311</v>
      </c>
      <c r="AA36" s="167">
        <f>'Scenario 3'!V129+'Scenario 3'!V172</f>
        <v>221.49134207750492</v>
      </c>
      <c r="AB36" s="167">
        <f>'Scenario 3'!W129+'Scenario 3'!W172</f>
        <v>226.23484315969625</v>
      </c>
      <c r="AC36" s="167">
        <f>'Scenario 3'!X129+'Scenario 3'!X172</f>
        <v>230.72587800580214</v>
      </c>
      <c r="AD36" s="167">
        <f>'Scenario 3'!Y129+'Scenario 3'!Y172</f>
        <v>235.66541329099064</v>
      </c>
      <c r="AE36" s="167">
        <f>'Scenario 3'!Z129+'Scenario 3'!Z172</f>
        <v>240.98813710144194</v>
      </c>
      <c r="AF36" s="167">
        <f>'Scenario 3'!AA129+'Scenario 3'!AA172</f>
        <v>246.00435845768234</v>
      </c>
      <c r="AG36" s="167">
        <f>'Scenario 3'!AB129+'Scenario 3'!AB172</f>
        <v>250.76357439743612</v>
      </c>
      <c r="AH36" s="29">
        <f>'Scenario 3'!AC129+'Scenario 3'!AC172</f>
        <v>255.28404492159623</v>
      </c>
      <c r="AI36" s="70"/>
    </row>
    <row r="37" spans="2:35" x14ac:dyDescent="0.3">
      <c r="B37" s="17" t="s">
        <v>127</v>
      </c>
      <c r="C37" s="17" t="s">
        <v>125</v>
      </c>
      <c r="D37" s="184" t="s">
        <v>51</v>
      </c>
      <c r="E37" s="184"/>
      <c r="F37" s="184"/>
      <c r="G37" s="184"/>
      <c r="H37" s="184"/>
      <c r="I37" s="184"/>
      <c r="J37" s="176">
        <f>J36+J35</f>
        <v>7.5627400449661515</v>
      </c>
      <c r="K37" s="176">
        <f t="shared" ref="K37:AH37" si="13">K36+K35</f>
        <v>24.032568507346614</v>
      </c>
      <c r="L37" s="176">
        <f t="shared" si="13"/>
        <v>46.19267612417169</v>
      </c>
      <c r="M37" s="176">
        <f t="shared" si="13"/>
        <v>65.862586545469782</v>
      </c>
      <c r="N37" s="176">
        <f t="shared" si="13"/>
        <v>83.120589518407257</v>
      </c>
      <c r="O37" s="176">
        <f t="shared" si="13"/>
        <v>98.010748646662165</v>
      </c>
      <c r="P37" s="176">
        <f t="shared" si="13"/>
        <v>123.18113251432582</v>
      </c>
      <c r="Q37" s="176">
        <f t="shared" si="13"/>
        <v>146.7615161172493</v>
      </c>
      <c r="R37" s="176">
        <f t="shared" si="13"/>
        <v>168.83812372210292</v>
      </c>
      <c r="S37" s="176">
        <f t="shared" si="13"/>
        <v>189.46781473810836</v>
      </c>
      <c r="T37" s="176">
        <f t="shared" si="13"/>
        <v>204.11303253632803</v>
      </c>
      <c r="U37" s="176">
        <f t="shared" si="13"/>
        <v>220.26031483069312</v>
      </c>
      <c r="V37" s="176">
        <f t="shared" si="13"/>
        <v>235.58142354779184</v>
      </c>
      <c r="W37" s="176">
        <f t="shared" si="13"/>
        <v>250.11251485821145</v>
      </c>
      <c r="X37" s="176">
        <f t="shared" si="13"/>
        <v>263.89207620527691</v>
      </c>
      <c r="Y37" s="176">
        <f t="shared" si="13"/>
        <v>268.10052986644956</v>
      </c>
      <c r="Z37" s="176">
        <f t="shared" si="13"/>
        <v>273.95501584829128</v>
      </c>
      <c r="AA37" s="176">
        <f t="shared" si="13"/>
        <v>279.58162097950105</v>
      </c>
      <c r="AB37" s="176">
        <f t="shared" si="13"/>
        <v>284.88261492169556</v>
      </c>
      <c r="AC37" s="176">
        <f t="shared" si="13"/>
        <v>289.88249594696794</v>
      </c>
      <c r="AD37" s="176">
        <f t="shared" si="13"/>
        <v>294.04602856932121</v>
      </c>
      <c r="AE37" s="176">
        <f t="shared" si="13"/>
        <v>298.91759957681239</v>
      </c>
      <c r="AF37" s="176">
        <f t="shared" si="13"/>
        <v>303.48751062769554</v>
      </c>
      <c r="AG37" s="176">
        <f t="shared" si="13"/>
        <v>307.8140676857858</v>
      </c>
      <c r="AH37" s="177">
        <f t="shared" si="13"/>
        <v>311.91638813454216</v>
      </c>
      <c r="AI37" s="70"/>
    </row>
    <row r="38" spans="2:35" x14ac:dyDescent="0.3">
      <c r="B38" s="181" t="s">
        <v>128</v>
      </c>
      <c r="C38" s="172"/>
      <c r="D38" s="183"/>
      <c r="E38" s="183"/>
      <c r="F38" s="183"/>
      <c r="G38" s="183"/>
      <c r="H38" s="183"/>
      <c r="I38" s="183"/>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80"/>
    </row>
    <row r="39" spans="2:35" x14ac:dyDescent="0.3">
      <c r="B39" s="3" t="s">
        <v>129</v>
      </c>
      <c r="C39" s="3" t="s">
        <v>125</v>
      </c>
      <c r="D39" t="s">
        <v>51</v>
      </c>
      <c r="J39" s="139">
        <f>J35-I35</f>
        <v>3.3771735019566878</v>
      </c>
      <c r="K39" s="139">
        <f>K35-J35</f>
        <v>5.702385916062636</v>
      </c>
      <c r="L39" s="139">
        <f t="shared" ref="L39:AH39" si="14">L35-K35</f>
        <v>8.1328917369174949</v>
      </c>
      <c r="M39" s="139">
        <f t="shared" si="14"/>
        <v>6.0592608645973129</v>
      </c>
      <c r="N39" s="139">
        <f t="shared" si="14"/>
        <v>4.4289981098137865</v>
      </c>
      <c r="O39" s="139">
        <f t="shared" si="14"/>
        <v>4.7092608959912283</v>
      </c>
      <c r="P39" s="139">
        <f t="shared" si="14"/>
        <v>3.6033782469253168</v>
      </c>
      <c r="Q39" s="139">
        <f t="shared" si="14"/>
        <v>3.3288422838761278</v>
      </c>
      <c r="R39" s="139">
        <f t="shared" si="14"/>
        <v>3.0666455068934582</v>
      </c>
      <c r="S39" s="139">
        <f t="shared" si="14"/>
        <v>2.822657940744385</v>
      </c>
      <c r="T39" s="139">
        <f t="shared" si="14"/>
        <v>1.8263605389760045</v>
      </c>
      <c r="U39" s="139">
        <f t="shared" si="14"/>
        <v>2.008834511593939</v>
      </c>
      <c r="V39" s="139">
        <f t="shared" si="14"/>
        <v>1.8830082281379816</v>
      </c>
      <c r="W39" s="139">
        <f t="shared" si="14"/>
        <v>1.7632350255001299</v>
      </c>
      <c r="X39" s="139">
        <f t="shared" si="14"/>
        <v>1.6501886022289938</v>
      </c>
      <c r="Y39" s="139">
        <f t="shared" si="14"/>
        <v>2.4714443934513852</v>
      </c>
      <c r="Z39" s="139">
        <f t="shared" si="14"/>
        <v>0.64427712347129074</v>
      </c>
      <c r="AA39" s="139">
        <f t="shared" si="14"/>
        <v>0.61143547485799843</v>
      </c>
      <c r="AB39" s="139">
        <f t="shared" si="14"/>
        <v>0.55749286000313703</v>
      </c>
      <c r="AC39" s="139">
        <f t="shared" si="14"/>
        <v>0.50884617916649688</v>
      </c>
      <c r="AD39" s="139">
        <f t="shared" si="14"/>
        <v>-0.77600266283522501</v>
      </c>
      <c r="AE39" s="139">
        <f t="shared" si="14"/>
        <v>-0.4511528029600953</v>
      </c>
      <c r="AF39" s="139">
        <f t="shared" si="14"/>
        <v>-0.44631030535727945</v>
      </c>
      <c r="AG39" s="139">
        <f t="shared" si="14"/>
        <v>-0.43265888166352084</v>
      </c>
      <c r="AH39" s="182">
        <f t="shared" si="14"/>
        <v>-0.41815007540374438</v>
      </c>
    </row>
    <row r="40" spans="2:35" x14ac:dyDescent="0.3">
      <c r="B40" s="3" t="s">
        <v>130</v>
      </c>
      <c r="C40" s="3" t="s">
        <v>125</v>
      </c>
      <c r="D40" t="s">
        <v>51</v>
      </c>
      <c r="J40" s="139">
        <f>J36-I36</f>
        <v>4.1855665430094637</v>
      </c>
      <c r="K40" s="139">
        <f t="shared" ref="K40:AH40" si="15">K36-J36</f>
        <v>10.767442546317827</v>
      </c>
      <c r="L40" s="139">
        <f t="shared" si="15"/>
        <v>14.027215879907581</v>
      </c>
      <c r="M40" s="139">
        <f t="shared" si="15"/>
        <v>13.610649556700782</v>
      </c>
      <c r="N40" s="139">
        <f t="shared" si="15"/>
        <v>12.829004863123679</v>
      </c>
      <c r="O40" s="139">
        <f t="shared" si="15"/>
        <v>10.180898232263687</v>
      </c>
      <c r="P40" s="139">
        <f t="shared" si="15"/>
        <v>21.567005620738342</v>
      </c>
      <c r="Q40" s="139">
        <f t="shared" si="15"/>
        <v>20.251541319047362</v>
      </c>
      <c r="R40" s="139">
        <f t="shared" si="15"/>
        <v>19.009962097960155</v>
      </c>
      <c r="S40" s="139">
        <f t="shared" si="15"/>
        <v>17.807033075261046</v>
      </c>
      <c r="T40" s="139">
        <f t="shared" si="15"/>
        <v>12.818857259243686</v>
      </c>
      <c r="U40" s="139">
        <f t="shared" si="15"/>
        <v>14.138447782771124</v>
      </c>
      <c r="V40" s="139">
        <f t="shared" si="15"/>
        <v>13.438100488960742</v>
      </c>
      <c r="W40" s="139">
        <f t="shared" si="15"/>
        <v>12.767856284919503</v>
      </c>
      <c r="X40" s="139">
        <f t="shared" si="15"/>
        <v>12.129372744836445</v>
      </c>
      <c r="Y40" s="139">
        <f t="shared" si="15"/>
        <v>1.7370092677212483</v>
      </c>
      <c r="Z40" s="139">
        <f t="shared" si="15"/>
        <v>5.2102088583704358</v>
      </c>
      <c r="AA40" s="139">
        <f t="shared" si="15"/>
        <v>5.0151696563518158</v>
      </c>
      <c r="AB40" s="139">
        <f t="shared" si="15"/>
        <v>4.7435010821913295</v>
      </c>
      <c r="AC40" s="139">
        <f t="shared" si="15"/>
        <v>4.4910348461058902</v>
      </c>
      <c r="AD40" s="139">
        <f t="shared" si="15"/>
        <v>4.9395352851884979</v>
      </c>
      <c r="AE40" s="139">
        <f t="shared" si="15"/>
        <v>5.3227238104512935</v>
      </c>
      <c r="AF40" s="139">
        <f t="shared" si="15"/>
        <v>5.0162213562404077</v>
      </c>
      <c r="AG40" s="139">
        <f t="shared" si="15"/>
        <v>4.7592159397537728</v>
      </c>
      <c r="AH40" s="29">
        <f t="shared" si="15"/>
        <v>4.5204705241601175</v>
      </c>
    </row>
    <row r="41" spans="2:35" x14ac:dyDescent="0.3">
      <c r="B41" s="17" t="s">
        <v>131</v>
      </c>
      <c r="C41" s="17" t="s">
        <v>125</v>
      </c>
      <c r="D41" s="184" t="s">
        <v>51</v>
      </c>
      <c r="E41" s="184"/>
      <c r="F41" s="184"/>
      <c r="G41" s="184"/>
      <c r="H41" s="184"/>
      <c r="I41" s="184"/>
      <c r="J41" s="176">
        <f t="shared" ref="J41:AH41" si="16">J37-I37</f>
        <v>7.5627400449661515</v>
      </c>
      <c r="K41" s="176">
        <f t="shared" si="16"/>
        <v>16.469828462380462</v>
      </c>
      <c r="L41" s="176">
        <f t="shared" si="16"/>
        <v>22.160107616825076</v>
      </c>
      <c r="M41" s="176">
        <f t="shared" si="16"/>
        <v>19.669910421298091</v>
      </c>
      <c r="N41" s="176">
        <f t="shared" si="16"/>
        <v>17.258002972937476</v>
      </c>
      <c r="O41" s="176">
        <f t="shared" si="16"/>
        <v>14.890159128254908</v>
      </c>
      <c r="P41" s="176">
        <f t="shared" si="16"/>
        <v>25.170383867663659</v>
      </c>
      <c r="Q41" s="176">
        <f t="shared" si="16"/>
        <v>23.580383602923476</v>
      </c>
      <c r="R41" s="176">
        <f t="shared" si="16"/>
        <v>22.076607604853621</v>
      </c>
      <c r="S41" s="176">
        <f t="shared" si="16"/>
        <v>20.629691016005438</v>
      </c>
      <c r="T41" s="176">
        <f t="shared" si="16"/>
        <v>14.645217798219676</v>
      </c>
      <c r="U41" s="176">
        <f t="shared" si="16"/>
        <v>16.147282294365084</v>
      </c>
      <c r="V41" s="176">
        <f t="shared" si="16"/>
        <v>15.321108717098724</v>
      </c>
      <c r="W41" s="176">
        <f t="shared" si="16"/>
        <v>14.531091310419612</v>
      </c>
      <c r="X41" s="176">
        <f t="shared" si="16"/>
        <v>13.779561347065453</v>
      </c>
      <c r="Y41" s="176">
        <f t="shared" si="16"/>
        <v>4.2084536611726548</v>
      </c>
      <c r="Z41" s="176">
        <f t="shared" si="16"/>
        <v>5.8544859818417194</v>
      </c>
      <c r="AA41" s="176">
        <f t="shared" si="16"/>
        <v>5.6266051312097716</v>
      </c>
      <c r="AB41" s="176">
        <f t="shared" si="16"/>
        <v>5.3009939421945091</v>
      </c>
      <c r="AC41" s="176">
        <f t="shared" si="16"/>
        <v>4.9998810252723729</v>
      </c>
      <c r="AD41" s="176">
        <f t="shared" si="16"/>
        <v>4.1635326223532729</v>
      </c>
      <c r="AE41" s="176">
        <f t="shared" si="16"/>
        <v>4.871571007491184</v>
      </c>
      <c r="AF41" s="176">
        <f t="shared" si="16"/>
        <v>4.5699110508831495</v>
      </c>
      <c r="AG41" s="176">
        <f t="shared" si="16"/>
        <v>4.326557058090259</v>
      </c>
      <c r="AH41" s="177">
        <f t="shared" si="16"/>
        <v>4.1023204487563589</v>
      </c>
    </row>
    <row r="43" spans="2:35" ht="18" x14ac:dyDescent="0.35">
      <c r="B43" s="168" t="str">
        <f>'Scenario 4'!B1</f>
        <v>Scenario D - Alternative Pathway 4</v>
      </c>
      <c r="C43" s="54" t="s">
        <v>11</v>
      </c>
      <c r="D43" s="54" t="s">
        <v>12</v>
      </c>
      <c r="E43" s="7" t="s">
        <v>13</v>
      </c>
      <c r="F43" s="7" t="s">
        <v>14</v>
      </c>
      <c r="G43" s="7" t="s">
        <v>15</v>
      </c>
      <c r="H43" s="7" t="s">
        <v>16</v>
      </c>
      <c r="I43" s="7" t="s">
        <v>17</v>
      </c>
      <c r="J43" s="7" t="s">
        <v>18</v>
      </c>
      <c r="K43" s="7" t="s">
        <v>19</v>
      </c>
      <c r="L43" s="7" t="s">
        <v>20</v>
      </c>
      <c r="M43" s="7" t="s">
        <v>21</v>
      </c>
      <c r="N43" s="7" t="s">
        <v>22</v>
      </c>
      <c r="O43" s="7" t="s">
        <v>23</v>
      </c>
      <c r="P43" s="7" t="s">
        <v>24</v>
      </c>
      <c r="Q43" s="7" t="s">
        <v>25</v>
      </c>
      <c r="R43" s="7" t="s">
        <v>26</v>
      </c>
      <c r="S43" s="7" t="s">
        <v>27</v>
      </c>
      <c r="T43" s="7" t="s">
        <v>28</v>
      </c>
      <c r="U43" s="7" t="s">
        <v>29</v>
      </c>
      <c r="V43" s="7" t="s">
        <v>30</v>
      </c>
      <c r="W43" s="7" t="s">
        <v>31</v>
      </c>
      <c r="X43" s="7" t="s">
        <v>32</v>
      </c>
      <c r="Y43" s="7" t="s">
        <v>33</v>
      </c>
      <c r="Z43" s="7" t="s">
        <v>34</v>
      </c>
      <c r="AA43" s="7" t="s">
        <v>35</v>
      </c>
      <c r="AB43" s="7" t="s">
        <v>36</v>
      </c>
      <c r="AC43" s="7" t="s">
        <v>37</v>
      </c>
      <c r="AD43" s="7" t="s">
        <v>38</v>
      </c>
      <c r="AE43" s="7" t="s">
        <v>39</v>
      </c>
      <c r="AF43" s="7" t="s">
        <v>40</v>
      </c>
      <c r="AG43" s="7" t="s">
        <v>41</v>
      </c>
      <c r="AH43" s="7" t="s">
        <v>42</v>
      </c>
    </row>
    <row r="44" spans="2:35" x14ac:dyDescent="0.3">
      <c r="B44" s="181" t="s">
        <v>123</v>
      </c>
      <c r="C44" s="172"/>
      <c r="D44" s="183"/>
      <c r="E44" s="183"/>
      <c r="F44" s="183"/>
      <c r="G44" s="183"/>
      <c r="H44" s="183"/>
      <c r="I44" s="183"/>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80"/>
    </row>
    <row r="45" spans="2:35" x14ac:dyDescent="0.3">
      <c r="B45" s="3" t="s">
        <v>132</v>
      </c>
      <c r="C45" s="3" t="s">
        <v>125</v>
      </c>
      <c r="D45" t="s">
        <v>51</v>
      </c>
      <c r="J45" s="139">
        <f>'Scenario 4'!E43+'Scenario 4'!E86</f>
        <v>3.3771735019566878</v>
      </c>
      <c r="K45" s="139">
        <f>'Scenario 4'!F43+'Scenario 4'!F86</f>
        <v>9.0795594180193238</v>
      </c>
      <c r="L45" s="139">
        <f>'Scenario 4'!G43+'Scenario 4'!G86</f>
        <v>17.212451154936819</v>
      </c>
      <c r="M45" s="139">
        <f>'Scenario 4'!H43+'Scenario 4'!H86</f>
        <v>23.271712019534132</v>
      </c>
      <c r="N45" s="139">
        <f>'Scenario 4'!I43+'Scenario 4'!I86</f>
        <v>27.700710129347918</v>
      </c>
      <c r="O45" s="139">
        <f>'Scenario 4'!J43+'Scenario 4'!J86</f>
        <v>32.409971025339146</v>
      </c>
      <c r="P45" s="139">
        <f>'Scenario 4'!K43+'Scenario 4'!K86</f>
        <v>36.013349272264463</v>
      </c>
      <c r="Q45" s="139">
        <f>'Scenario 4'!L43+'Scenario 4'!L86</f>
        <v>39.342191556140591</v>
      </c>
      <c r="R45" s="139">
        <f>'Scenario 4'!M43+'Scenario 4'!M86</f>
        <v>42.408837063034049</v>
      </c>
      <c r="S45" s="139">
        <f>'Scenario 4'!N43+'Scenario 4'!N86</f>
        <v>45.231495003778434</v>
      </c>
      <c r="T45" s="139">
        <f>'Scenario 4'!O43+'Scenario 4'!O86</f>
        <v>47.057855542754439</v>
      </c>
      <c r="U45" s="139">
        <f>'Scenario 4'!P43+'Scenario 4'!P86</f>
        <v>49.066690054348378</v>
      </c>
      <c r="V45" s="139">
        <f>'Scenario 4'!Q43+'Scenario 4'!Q86</f>
        <v>50.949698282486359</v>
      </c>
      <c r="W45" s="139">
        <f>'Scenario 4'!R43+'Scenario 4'!R86</f>
        <v>52.712933307986489</v>
      </c>
      <c r="X45" s="139">
        <f>'Scenario 4'!S43+'Scenario 4'!S86</f>
        <v>54.363121910215483</v>
      </c>
      <c r="Y45" s="139">
        <f>'Scenario 4'!T43+'Scenario 4'!T86</f>
        <v>56.834566303666868</v>
      </c>
      <c r="Z45" s="139">
        <f>'Scenario 4'!U43+'Scenario 4'!U86</f>
        <v>57.478843427138159</v>
      </c>
      <c r="AA45" s="139">
        <f>'Scenario 4'!V43+'Scenario 4'!V86</f>
        <v>58.090278901996157</v>
      </c>
      <c r="AB45" s="139">
        <f>'Scenario 4'!W43+'Scenario 4'!W86</f>
        <v>58.647771761999294</v>
      </c>
      <c r="AC45" s="139">
        <f>'Scenario 4'!X43+'Scenario 4'!X86</f>
        <v>59.156617941165791</v>
      </c>
      <c r="AD45" s="139">
        <f>'Scenario 4'!Y43+'Scenario 4'!Y86</f>
        <v>58.380615278330566</v>
      </c>
      <c r="AE45" s="139">
        <f>'Scenario 4'!Z43+'Scenario 4'!Z86</f>
        <v>57.929462475370471</v>
      </c>
      <c r="AF45" s="139">
        <f>'Scenario 4'!AA43+'Scenario 4'!AA86</f>
        <v>57.483152170013192</v>
      </c>
      <c r="AG45" s="139">
        <f>'Scenario 4'!AB43+'Scenario 4'!AB86</f>
        <v>57.050493288349671</v>
      </c>
      <c r="AH45" s="182">
        <f>'Scenario 4'!AC43+'Scenario 4'!AC86</f>
        <v>56.632343212945926</v>
      </c>
      <c r="AI45" s="70"/>
    </row>
    <row r="46" spans="2:35" x14ac:dyDescent="0.3">
      <c r="B46" s="3" t="s">
        <v>133</v>
      </c>
      <c r="C46" s="3" t="s">
        <v>125</v>
      </c>
      <c r="D46" t="s">
        <v>51</v>
      </c>
      <c r="J46" s="139">
        <f>'Scenario 4'!E129+'Scenario 4'!E172</f>
        <v>4.1855665430094637</v>
      </c>
      <c r="K46" s="167">
        <f>'Scenario 4'!F129+'Scenario 4'!F172</f>
        <v>14.95300908932729</v>
      </c>
      <c r="L46" s="167">
        <f>'Scenario 4'!G129+'Scenario 4'!G172</f>
        <v>28.980224969234872</v>
      </c>
      <c r="M46" s="167">
        <f>'Scenario 4'!H129+'Scenario 4'!H172</f>
        <v>42.590874525935654</v>
      </c>
      <c r="N46" s="167">
        <f>'Scenario 4'!I129+'Scenario 4'!I172</f>
        <v>55.419879389059332</v>
      </c>
      <c r="O46" s="167">
        <f>'Scenario 4'!J129+'Scenario 4'!J172</f>
        <v>62.604133346349101</v>
      </c>
      <c r="P46" s="167">
        <f>'Scenario 4'!K129+'Scenario 4'!K172</f>
        <v>78.317659420358311</v>
      </c>
      <c r="Q46" s="167">
        <f>'Scenario 4'!L129+'Scenario 4'!L172</f>
        <v>93.061259899397413</v>
      </c>
      <c r="R46" s="167">
        <f>'Scenario 4'!M129+'Scenario 4'!M172</f>
        <v>106.89172237829982</v>
      </c>
      <c r="S46" s="167">
        <f>'Scenario 4'!N129+'Scenario 4'!N172</f>
        <v>119.83138160958492</v>
      </c>
      <c r="T46" s="167">
        <f>'Scenario 4'!O129+'Scenario 4'!O172</f>
        <v>125.90779605473318</v>
      </c>
      <c r="U46" s="167">
        <f>'Scenario 4'!P129+'Scenario 4'!P172</f>
        <v>131.46157043023385</v>
      </c>
      <c r="V46" s="167">
        <f>'Scenario 4'!Q129+'Scenario 4'!Q172</f>
        <v>136.72712703578128</v>
      </c>
      <c r="W46" s="167">
        <f>'Scenario 4'!R129+'Scenario 4'!R172</f>
        <v>141.71562947672956</v>
      </c>
      <c r="X46" s="167">
        <f>'Scenario 4'!S129+'Scenario 4'!S172</f>
        <v>146.44034330899379</v>
      </c>
      <c r="Y46" s="167">
        <f>'Scenario 4'!T129+'Scenario 4'!T172</f>
        <v>141.00906633892072</v>
      </c>
      <c r="Z46" s="167">
        <f>'Scenario 4'!U129+'Scenario 4'!U172</f>
        <v>139.31013519589052</v>
      </c>
      <c r="AA46" s="167">
        <f>'Scenario 4'!V129+'Scenario 4'!V172</f>
        <v>137.73179968540933</v>
      </c>
      <c r="AB46" s="167">
        <f>'Scenario 4'!W129+'Scenario 4'!W172</f>
        <v>136.21183646025335</v>
      </c>
      <c r="AC46" s="167">
        <f>'Scenario 4'!X129+'Scenario 4'!X172</f>
        <v>134.75176275955832</v>
      </c>
      <c r="AD46" s="167">
        <f>'Scenario 4'!Y129+'Scenario 4'!Y172</f>
        <v>133.29583562680685</v>
      </c>
      <c r="AE46" s="167">
        <f>'Scenario 4'!Z129+'Scenario 4'!Z172</f>
        <v>131.81445025498616</v>
      </c>
      <c r="AF46" s="167">
        <f>'Scenario 4'!AA129+'Scenario 4'!AA172</f>
        <v>130.37723150343405</v>
      </c>
      <c r="AG46" s="167">
        <f>'Scenario 4'!AB129+'Scenario 4'!AB172</f>
        <v>129.00131427528709</v>
      </c>
      <c r="AH46" s="29">
        <f>'Scenario 4'!AC129+'Scenario 4'!AC172</f>
        <v>127.68635043581681</v>
      </c>
      <c r="AI46" s="70"/>
    </row>
    <row r="47" spans="2:35" x14ac:dyDescent="0.3">
      <c r="B47" s="17" t="s">
        <v>127</v>
      </c>
      <c r="C47" s="17" t="s">
        <v>125</v>
      </c>
      <c r="D47" s="184" t="s">
        <v>51</v>
      </c>
      <c r="E47" s="184"/>
      <c r="F47" s="184"/>
      <c r="G47" s="184"/>
      <c r="H47" s="184"/>
      <c r="I47" s="184"/>
      <c r="J47" s="176">
        <f>J46+J45</f>
        <v>7.5627400449661515</v>
      </c>
      <c r="K47" s="176">
        <f t="shared" ref="K47:AH47" si="17">K46+K45</f>
        <v>24.032568507346614</v>
      </c>
      <c r="L47" s="176">
        <f t="shared" si="17"/>
        <v>46.19267612417169</v>
      </c>
      <c r="M47" s="176">
        <f t="shared" si="17"/>
        <v>65.862586545469782</v>
      </c>
      <c r="N47" s="176">
        <f t="shared" si="17"/>
        <v>83.120589518407257</v>
      </c>
      <c r="O47" s="176">
        <f t="shared" si="17"/>
        <v>95.014104371688248</v>
      </c>
      <c r="P47" s="176">
        <f t="shared" si="17"/>
        <v>114.33100869262277</v>
      </c>
      <c r="Q47" s="176">
        <f t="shared" si="17"/>
        <v>132.403451455538</v>
      </c>
      <c r="R47" s="176">
        <f t="shared" si="17"/>
        <v>149.30055944133386</v>
      </c>
      <c r="S47" s="176">
        <f t="shared" si="17"/>
        <v>165.06287661336336</v>
      </c>
      <c r="T47" s="176">
        <f t="shared" si="17"/>
        <v>172.96565159748764</v>
      </c>
      <c r="U47" s="176">
        <f t="shared" si="17"/>
        <v>180.52826048458223</v>
      </c>
      <c r="V47" s="176">
        <f t="shared" si="17"/>
        <v>187.67682531826765</v>
      </c>
      <c r="W47" s="176">
        <f t="shared" si="17"/>
        <v>194.42856278471606</v>
      </c>
      <c r="X47" s="176">
        <f t="shared" si="17"/>
        <v>200.80346521920927</v>
      </c>
      <c r="Y47" s="176">
        <f t="shared" si="17"/>
        <v>197.84363264258758</v>
      </c>
      <c r="Z47" s="176">
        <f t="shared" si="17"/>
        <v>196.7889786230287</v>
      </c>
      <c r="AA47" s="176">
        <f t="shared" si="17"/>
        <v>195.82207858740549</v>
      </c>
      <c r="AB47" s="176">
        <f t="shared" si="17"/>
        <v>194.85960822225263</v>
      </c>
      <c r="AC47" s="176">
        <f t="shared" si="17"/>
        <v>193.90838070072411</v>
      </c>
      <c r="AD47" s="176">
        <f t="shared" si="17"/>
        <v>191.67645090513741</v>
      </c>
      <c r="AE47" s="176">
        <f t="shared" si="17"/>
        <v>189.74391273035661</v>
      </c>
      <c r="AF47" s="176">
        <f t="shared" si="17"/>
        <v>187.86038367344725</v>
      </c>
      <c r="AG47" s="176">
        <f t="shared" si="17"/>
        <v>186.05180756363677</v>
      </c>
      <c r="AH47" s="177">
        <f t="shared" si="17"/>
        <v>184.31869364876275</v>
      </c>
      <c r="AI47" s="70"/>
    </row>
    <row r="48" spans="2:35" x14ac:dyDescent="0.3">
      <c r="B48" s="181" t="s">
        <v>128</v>
      </c>
      <c r="C48" s="172"/>
      <c r="D48" s="183"/>
      <c r="E48" s="183"/>
      <c r="F48" s="183"/>
      <c r="G48" s="183"/>
      <c r="H48" s="183"/>
      <c r="I48" s="183"/>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80"/>
    </row>
    <row r="49" spans="2:35" x14ac:dyDescent="0.3">
      <c r="B49" s="3" t="s">
        <v>129</v>
      </c>
      <c r="C49" s="3" t="s">
        <v>125</v>
      </c>
      <c r="D49" t="s">
        <v>51</v>
      </c>
      <c r="J49" s="139">
        <f>J45-I45</f>
        <v>3.3771735019566878</v>
      </c>
      <c r="K49" s="139">
        <f>K45-J45</f>
        <v>5.702385916062636</v>
      </c>
      <c r="L49" s="139">
        <f t="shared" ref="L49:AH49" si="18">L45-K45</f>
        <v>8.1328917369174949</v>
      </c>
      <c r="M49" s="139">
        <f t="shared" si="18"/>
        <v>6.0592608645973129</v>
      </c>
      <c r="N49" s="139">
        <f t="shared" si="18"/>
        <v>4.4289981098137865</v>
      </c>
      <c r="O49" s="139">
        <f t="shared" si="18"/>
        <v>4.7092608959912283</v>
      </c>
      <c r="P49" s="139">
        <f t="shared" si="18"/>
        <v>3.6033782469253168</v>
      </c>
      <c r="Q49" s="139">
        <f t="shared" si="18"/>
        <v>3.3288422838761278</v>
      </c>
      <c r="R49" s="139">
        <f t="shared" si="18"/>
        <v>3.0666455068934582</v>
      </c>
      <c r="S49" s="139">
        <f t="shared" si="18"/>
        <v>2.822657940744385</v>
      </c>
      <c r="T49" s="139">
        <f t="shared" si="18"/>
        <v>1.8263605389760045</v>
      </c>
      <c r="U49" s="139">
        <f t="shared" si="18"/>
        <v>2.008834511593939</v>
      </c>
      <c r="V49" s="139">
        <f t="shared" si="18"/>
        <v>1.8830082281379816</v>
      </c>
      <c r="W49" s="139">
        <f t="shared" si="18"/>
        <v>1.7632350255001299</v>
      </c>
      <c r="X49" s="139">
        <f t="shared" si="18"/>
        <v>1.6501886022289938</v>
      </c>
      <c r="Y49" s="139">
        <f t="shared" si="18"/>
        <v>2.4714443934513852</v>
      </c>
      <c r="Z49" s="139">
        <f t="shared" si="18"/>
        <v>0.64427712347129074</v>
      </c>
      <c r="AA49" s="139">
        <f t="shared" si="18"/>
        <v>0.61143547485799843</v>
      </c>
      <c r="AB49" s="139">
        <f t="shared" si="18"/>
        <v>0.55749286000313703</v>
      </c>
      <c r="AC49" s="139">
        <f t="shared" si="18"/>
        <v>0.50884617916649688</v>
      </c>
      <c r="AD49" s="139">
        <f t="shared" si="18"/>
        <v>-0.77600266283522501</v>
      </c>
      <c r="AE49" s="139">
        <f t="shared" si="18"/>
        <v>-0.4511528029600953</v>
      </c>
      <c r="AF49" s="139">
        <f t="shared" si="18"/>
        <v>-0.44631030535727945</v>
      </c>
      <c r="AG49" s="139">
        <f t="shared" si="18"/>
        <v>-0.43265888166352084</v>
      </c>
      <c r="AH49" s="182">
        <f t="shared" si="18"/>
        <v>-0.41815007540374438</v>
      </c>
    </row>
    <row r="50" spans="2:35" x14ac:dyDescent="0.3">
      <c r="B50" s="3" t="s">
        <v>130</v>
      </c>
      <c r="C50" s="3" t="s">
        <v>125</v>
      </c>
      <c r="D50" t="s">
        <v>51</v>
      </c>
      <c r="J50" s="139">
        <f>J46-I46</f>
        <v>4.1855665430094637</v>
      </c>
      <c r="K50" s="139">
        <f t="shared" ref="K50:AH50" si="19">K46-J46</f>
        <v>10.767442546317827</v>
      </c>
      <c r="L50" s="139">
        <f t="shared" si="19"/>
        <v>14.027215879907581</v>
      </c>
      <c r="M50" s="139">
        <f t="shared" si="19"/>
        <v>13.610649556700782</v>
      </c>
      <c r="N50" s="139">
        <f t="shared" si="19"/>
        <v>12.829004863123679</v>
      </c>
      <c r="O50" s="139">
        <f t="shared" si="19"/>
        <v>7.1842539572897692</v>
      </c>
      <c r="P50" s="139">
        <f t="shared" si="19"/>
        <v>15.713526074009209</v>
      </c>
      <c r="Q50" s="139">
        <f t="shared" si="19"/>
        <v>14.743600479039102</v>
      </c>
      <c r="R50" s="139">
        <f t="shared" si="19"/>
        <v>13.830462478902405</v>
      </c>
      <c r="S50" s="139">
        <f t="shared" si="19"/>
        <v>12.939659231285106</v>
      </c>
      <c r="T50" s="139">
        <f t="shared" si="19"/>
        <v>6.0764144451482593</v>
      </c>
      <c r="U50" s="139">
        <f t="shared" si="19"/>
        <v>5.5537743755006659</v>
      </c>
      <c r="V50" s="139">
        <f t="shared" si="19"/>
        <v>5.265556605547431</v>
      </c>
      <c r="W50" s="139">
        <f t="shared" si="19"/>
        <v>4.988502440948281</v>
      </c>
      <c r="X50" s="139">
        <f t="shared" si="19"/>
        <v>4.7247138322642286</v>
      </c>
      <c r="Y50" s="139">
        <f t="shared" si="19"/>
        <v>-5.4312769700730712</v>
      </c>
      <c r="Z50" s="139">
        <f t="shared" si="19"/>
        <v>-1.6989311430301939</v>
      </c>
      <c r="AA50" s="139">
        <f t="shared" si="19"/>
        <v>-1.578335510481196</v>
      </c>
      <c r="AB50" s="139">
        <f t="shared" si="19"/>
        <v>-1.5199632251559763</v>
      </c>
      <c r="AC50" s="139">
        <f t="shared" si="19"/>
        <v>-1.4600737006950339</v>
      </c>
      <c r="AD50" s="139">
        <f t="shared" si="19"/>
        <v>-1.4559271327514693</v>
      </c>
      <c r="AE50" s="139">
        <f t="shared" si="19"/>
        <v>-1.4813853718206929</v>
      </c>
      <c r="AF50" s="139">
        <f t="shared" si="19"/>
        <v>-1.4372187515521091</v>
      </c>
      <c r="AG50" s="139">
        <f t="shared" si="19"/>
        <v>-1.3759172281469603</v>
      </c>
      <c r="AH50" s="29">
        <f t="shared" si="19"/>
        <v>-1.3149638394702805</v>
      </c>
    </row>
    <row r="51" spans="2:35" x14ac:dyDescent="0.3">
      <c r="B51" s="17" t="s">
        <v>131</v>
      </c>
      <c r="C51" s="17" t="s">
        <v>125</v>
      </c>
      <c r="D51" s="184" t="s">
        <v>51</v>
      </c>
      <c r="E51" s="184"/>
      <c r="F51" s="184"/>
      <c r="G51" s="184"/>
      <c r="H51" s="184"/>
      <c r="I51" s="184"/>
      <c r="J51" s="176">
        <f t="shared" ref="J51:AH51" si="20">J47-I47</f>
        <v>7.5627400449661515</v>
      </c>
      <c r="K51" s="176">
        <f t="shared" si="20"/>
        <v>16.469828462380462</v>
      </c>
      <c r="L51" s="176">
        <f t="shared" si="20"/>
        <v>22.160107616825076</v>
      </c>
      <c r="M51" s="176">
        <f t="shared" si="20"/>
        <v>19.669910421298091</v>
      </c>
      <c r="N51" s="176">
        <f t="shared" si="20"/>
        <v>17.258002972937476</v>
      </c>
      <c r="O51" s="176">
        <f t="shared" si="20"/>
        <v>11.89351485328099</v>
      </c>
      <c r="P51" s="176">
        <f t="shared" si="20"/>
        <v>19.316904320934526</v>
      </c>
      <c r="Q51" s="176">
        <f t="shared" si="20"/>
        <v>18.07244276291523</v>
      </c>
      <c r="R51" s="176">
        <f t="shared" si="20"/>
        <v>16.897107985795856</v>
      </c>
      <c r="S51" s="176">
        <f t="shared" si="20"/>
        <v>15.762317172029498</v>
      </c>
      <c r="T51" s="176">
        <f t="shared" si="20"/>
        <v>7.902774984124278</v>
      </c>
      <c r="U51" s="176">
        <f t="shared" si="20"/>
        <v>7.5626088870945978</v>
      </c>
      <c r="V51" s="176">
        <f t="shared" si="20"/>
        <v>7.1485648336854126</v>
      </c>
      <c r="W51" s="176">
        <f t="shared" si="20"/>
        <v>6.751737466448418</v>
      </c>
      <c r="X51" s="176">
        <f t="shared" si="20"/>
        <v>6.3749024344932081</v>
      </c>
      <c r="Y51" s="176">
        <f t="shared" si="20"/>
        <v>-2.9598325766216931</v>
      </c>
      <c r="Z51" s="176">
        <f t="shared" si="20"/>
        <v>-1.0546540195588818</v>
      </c>
      <c r="AA51" s="176">
        <f t="shared" si="20"/>
        <v>-0.96690003562321181</v>
      </c>
      <c r="AB51" s="176">
        <f t="shared" si="20"/>
        <v>-0.96247036515285345</v>
      </c>
      <c r="AC51" s="176">
        <f t="shared" si="20"/>
        <v>-0.95122752152852286</v>
      </c>
      <c r="AD51" s="176">
        <f t="shared" si="20"/>
        <v>-2.2319297955866944</v>
      </c>
      <c r="AE51" s="176">
        <f t="shared" si="20"/>
        <v>-1.9325381747808024</v>
      </c>
      <c r="AF51" s="176">
        <f t="shared" si="20"/>
        <v>-1.8835290569093672</v>
      </c>
      <c r="AG51" s="176">
        <f t="shared" si="20"/>
        <v>-1.808576109810474</v>
      </c>
      <c r="AH51" s="177">
        <f t="shared" si="20"/>
        <v>-1.7331139148740249</v>
      </c>
    </row>
    <row r="53" spans="2:35" ht="18" x14ac:dyDescent="0.35">
      <c r="B53" s="168" t="str">
        <f>'Scenario 5'!B1</f>
        <v>Scenario E - Alternative Pathway 5</v>
      </c>
      <c r="C53" s="54" t="s">
        <v>11</v>
      </c>
      <c r="D53" s="54" t="s">
        <v>12</v>
      </c>
      <c r="E53" s="7" t="s">
        <v>13</v>
      </c>
      <c r="F53" s="7" t="s">
        <v>14</v>
      </c>
      <c r="G53" s="7" t="s">
        <v>15</v>
      </c>
      <c r="H53" s="7" t="s">
        <v>16</v>
      </c>
      <c r="I53" s="7" t="s">
        <v>17</v>
      </c>
      <c r="J53" s="7" t="s">
        <v>18</v>
      </c>
      <c r="K53" s="7" t="s">
        <v>19</v>
      </c>
      <c r="L53" s="7" t="s">
        <v>20</v>
      </c>
      <c r="M53" s="7" t="s">
        <v>21</v>
      </c>
      <c r="N53" s="7" t="s">
        <v>22</v>
      </c>
      <c r="O53" s="7" t="s">
        <v>23</v>
      </c>
      <c r="P53" s="7" t="s">
        <v>24</v>
      </c>
      <c r="Q53" s="7" t="s">
        <v>25</v>
      </c>
      <c r="R53" s="7" t="s">
        <v>26</v>
      </c>
      <c r="S53" s="7" t="s">
        <v>27</v>
      </c>
      <c r="T53" s="7" t="s">
        <v>28</v>
      </c>
      <c r="U53" s="7" t="s">
        <v>29</v>
      </c>
      <c r="V53" s="7" t="s">
        <v>30</v>
      </c>
      <c r="W53" s="7" t="s">
        <v>31</v>
      </c>
      <c r="X53" s="7" t="s">
        <v>32</v>
      </c>
      <c r="Y53" s="7" t="s">
        <v>33</v>
      </c>
      <c r="Z53" s="7" t="s">
        <v>34</v>
      </c>
      <c r="AA53" s="7" t="s">
        <v>35</v>
      </c>
      <c r="AB53" s="7" t="s">
        <v>36</v>
      </c>
      <c r="AC53" s="7" t="s">
        <v>37</v>
      </c>
      <c r="AD53" s="7" t="s">
        <v>38</v>
      </c>
      <c r="AE53" s="7" t="s">
        <v>39</v>
      </c>
      <c r="AF53" s="7" t="s">
        <v>40</v>
      </c>
      <c r="AG53" s="7" t="s">
        <v>41</v>
      </c>
      <c r="AH53" s="7" t="s">
        <v>42</v>
      </c>
    </row>
    <row r="54" spans="2:35" x14ac:dyDescent="0.3">
      <c r="B54" s="181" t="s">
        <v>123</v>
      </c>
      <c r="C54" s="172"/>
      <c r="D54" s="183"/>
      <c r="E54" s="183"/>
      <c r="F54" s="183"/>
      <c r="G54" s="183"/>
      <c r="H54" s="183"/>
      <c r="I54" s="183"/>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80"/>
    </row>
    <row r="55" spans="2:35" x14ac:dyDescent="0.3">
      <c r="B55" s="3" t="s">
        <v>132</v>
      </c>
      <c r="C55" s="3" t="s">
        <v>125</v>
      </c>
      <c r="D55" t="s">
        <v>51</v>
      </c>
      <c r="J55" s="139">
        <f>'Scenario 5'!E43+'Scenario 5'!E86</f>
        <v>3.3771735019566878</v>
      </c>
      <c r="K55" s="139">
        <f>'Scenario 5'!F43+'Scenario 5'!F86</f>
        <v>9.0795594180193238</v>
      </c>
      <c r="L55" s="139">
        <f>'Scenario 5'!G43+'Scenario 5'!G86</f>
        <v>17.212451154936819</v>
      </c>
      <c r="M55" s="139">
        <f>'Scenario 5'!H43+'Scenario 5'!H86</f>
        <v>23.271712019534132</v>
      </c>
      <c r="N55" s="139">
        <f>'Scenario 5'!I43+'Scenario 5'!I86</f>
        <v>27.700710129347918</v>
      </c>
      <c r="O55" s="139">
        <f>'Scenario 5'!J43+'Scenario 5'!J86</f>
        <v>32.409971025339146</v>
      </c>
      <c r="P55" s="139">
        <f>'Scenario 5'!K43+'Scenario 5'!K86</f>
        <v>36.013349272264463</v>
      </c>
      <c r="Q55" s="139">
        <f>'Scenario 5'!L43+'Scenario 5'!L86</f>
        <v>39.342191556140591</v>
      </c>
      <c r="R55" s="139">
        <f>'Scenario 5'!M43+'Scenario 5'!M86</f>
        <v>42.408837063034049</v>
      </c>
      <c r="S55" s="139">
        <f>'Scenario 5'!N43+'Scenario 5'!N86</f>
        <v>45.231495003778434</v>
      </c>
      <c r="T55" s="139">
        <f>'Scenario 5'!O43+'Scenario 5'!O86</f>
        <v>47.057855542754439</v>
      </c>
      <c r="U55" s="139">
        <f>'Scenario 5'!P43+'Scenario 5'!P86</f>
        <v>49.066690054348378</v>
      </c>
      <c r="V55" s="139">
        <f>'Scenario 5'!Q43+'Scenario 5'!Q86</f>
        <v>50.949698282486359</v>
      </c>
      <c r="W55" s="139">
        <f>'Scenario 5'!R43+'Scenario 5'!R86</f>
        <v>52.712933307986489</v>
      </c>
      <c r="X55" s="139">
        <f>'Scenario 5'!S43+'Scenario 5'!S86</f>
        <v>54.363121910215483</v>
      </c>
      <c r="Y55" s="139">
        <f>'Scenario 5'!T43+'Scenario 5'!T86</f>
        <v>56.834566303666868</v>
      </c>
      <c r="Z55" s="139">
        <f>'Scenario 5'!U43+'Scenario 5'!U86</f>
        <v>57.478843427138159</v>
      </c>
      <c r="AA55" s="139">
        <f>'Scenario 5'!V43+'Scenario 5'!V86</f>
        <v>58.090278901996157</v>
      </c>
      <c r="AB55" s="139">
        <f>'Scenario 5'!W43+'Scenario 5'!W86</f>
        <v>58.647771761999294</v>
      </c>
      <c r="AC55" s="139">
        <f>'Scenario 5'!X43+'Scenario 5'!X86</f>
        <v>59.156617941165791</v>
      </c>
      <c r="AD55" s="139">
        <f>'Scenario 5'!Y43+'Scenario 5'!Y86</f>
        <v>58.380615278330566</v>
      </c>
      <c r="AE55" s="139">
        <f>'Scenario 5'!Z43+'Scenario 5'!Z86</f>
        <v>57.929462475370471</v>
      </c>
      <c r="AF55" s="139">
        <f>'Scenario 5'!AA43+'Scenario 5'!AA86</f>
        <v>57.483152170013192</v>
      </c>
      <c r="AG55" s="139">
        <f>'Scenario 5'!AB43+'Scenario 5'!AB86</f>
        <v>57.050493288349671</v>
      </c>
      <c r="AH55" s="182">
        <f>'Scenario 5'!AC43+'Scenario 5'!AC86</f>
        <v>56.632343212945926</v>
      </c>
      <c r="AI55" s="70"/>
    </row>
    <row r="56" spans="2:35" x14ac:dyDescent="0.3">
      <c r="B56" s="3" t="s">
        <v>133</v>
      </c>
      <c r="C56" s="3" t="s">
        <v>125</v>
      </c>
      <c r="D56" t="s">
        <v>51</v>
      </c>
      <c r="J56" s="139">
        <f>'Scenario 5'!E129+'Scenario 5'!E172</f>
        <v>4.1855665430094637</v>
      </c>
      <c r="K56" s="167">
        <f>'Scenario 5'!F129+'Scenario 5'!F172</f>
        <v>14.95300908932729</v>
      </c>
      <c r="L56" s="167">
        <f>'Scenario 5'!G129+'Scenario 5'!G172</f>
        <v>28.980224969234872</v>
      </c>
      <c r="M56" s="167">
        <f>'Scenario 5'!H129+'Scenario 5'!H172</f>
        <v>42.590874525935654</v>
      </c>
      <c r="N56" s="167">
        <f>'Scenario 5'!I129+'Scenario 5'!I172</f>
        <v>55.419879389059332</v>
      </c>
      <c r="O56" s="167">
        <f>'Scenario 5'!J129+'Scenario 5'!J172</f>
        <v>63.341867533050205</v>
      </c>
      <c r="P56" s="167">
        <f>'Scenario 5'!K129+'Scenario 5'!K172</f>
        <v>80.49435716465085</v>
      </c>
      <c r="Q56" s="167">
        <f>'Scenario 5'!L129+'Scenario 5'!L172</f>
        <v>96.592607459540076</v>
      </c>
      <c r="R56" s="167">
        <f>'Scenario 5'!M129+'Scenario 5'!M172</f>
        <v>111.69758482205576</v>
      </c>
      <c r="S56" s="167">
        <f>'Scenario 5'!N129+'Scenario 5'!N172</f>
        <v>125.83521435795898</v>
      </c>
      <c r="T56" s="167">
        <f>'Scenario 5'!O129+'Scenario 5'!O172</f>
        <v>134.04959681731785</v>
      </c>
      <c r="U56" s="167">
        <f>'Scenario 5'!P129+'Scenario 5'!P172</f>
        <v>142.65223448978091</v>
      </c>
      <c r="V56" s="167">
        <f>'Scenario 5'!Q129+'Scenario 5'!Q172</f>
        <v>150.82063216078393</v>
      </c>
      <c r="W56" s="167">
        <f>'Scenario 5'!R129+'Scenario 5'!R172</f>
        <v>158.57273948017195</v>
      </c>
      <c r="X56" s="167">
        <f>'Scenario 5'!S129+'Scenario 5'!S172</f>
        <v>165.92838153571361</v>
      </c>
      <c r="Y56" s="167">
        <f>'Scenario 5'!T129+'Scenario 5'!T172</f>
        <v>162.45132614891898</v>
      </c>
      <c r="Z56" s="167">
        <f>'Scenario 5'!U129+'Scenario 5'!U172</f>
        <v>162.04640573542338</v>
      </c>
      <c r="AA56" s="167">
        <f>'Scenario 5'!V129+'Scenario 5'!V172</f>
        <v>161.70434946093854</v>
      </c>
      <c r="AB56" s="167">
        <f>'Scenario 5'!W129+'Scenario 5'!W172</f>
        <v>161.35689645529055</v>
      </c>
      <c r="AC56" s="167">
        <f>'Scenario 5'!X129+'Scenario 5'!X172</f>
        <v>161.00927644078138</v>
      </c>
      <c r="AD56" s="167">
        <f>'Scenario 5'!Y129+'Scenario 5'!Y172</f>
        <v>160.47968525332266</v>
      </c>
      <c r="AE56" s="167">
        <f>'Scenario 5'!Z129+'Scenario 5'!Z172</f>
        <v>159.74030925244648</v>
      </c>
      <c r="AF56" s="167">
        <f>'Scenario 5'!AA129+'Scenario 5'!AA172</f>
        <v>159.00236512644526</v>
      </c>
      <c r="AG56" s="167">
        <f>'Scenario 5'!AB129+'Scenario 5'!AB172</f>
        <v>158.28914593128115</v>
      </c>
      <c r="AH56" s="29">
        <f>'Scenario 5'!AC129+'Scenario 5'!AC172</f>
        <v>157.60284026052827</v>
      </c>
      <c r="AI56" s="70"/>
    </row>
    <row r="57" spans="2:35" x14ac:dyDescent="0.3">
      <c r="B57" s="17" t="s">
        <v>127</v>
      </c>
      <c r="C57" s="17" t="s">
        <v>125</v>
      </c>
      <c r="D57" s="184" t="s">
        <v>51</v>
      </c>
      <c r="E57" s="184"/>
      <c r="F57" s="184"/>
      <c r="G57" s="184"/>
      <c r="H57" s="184"/>
      <c r="I57" s="184"/>
      <c r="J57" s="176">
        <f>J56+J55</f>
        <v>7.5627400449661515</v>
      </c>
      <c r="K57" s="176">
        <f t="shared" ref="K57:AH57" si="21">K56+K55</f>
        <v>24.032568507346614</v>
      </c>
      <c r="L57" s="176">
        <f t="shared" si="21"/>
        <v>46.19267612417169</v>
      </c>
      <c r="M57" s="176">
        <f t="shared" si="21"/>
        <v>65.862586545469782</v>
      </c>
      <c r="N57" s="176">
        <f t="shared" si="21"/>
        <v>83.120589518407257</v>
      </c>
      <c r="O57" s="176">
        <f t="shared" si="21"/>
        <v>95.751838558389352</v>
      </c>
      <c r="P57" s="176">
        <f t="shared" si="21"/>
        <v>116.50770643691531</v>
      </c>
      <c r="Q57" s="176">
        <f t="shared" si="21"/>
        <v>135.93479901568065</v>
      </c>
      <c r="R57" s="176">
        <f t="shared" si="21"/>
        <v>154.10642188508982</v>
      </c>
      <c r="S57" s="176">
        <f t="shared" si="21"/>
        <v>171.06670936173742</v>
      </c>
      <c r="T57" s="176">
        <f t="shared" si="21"/>
        <v>181.10745236007227</v>
      </c>
      <c r="U57" s="176">
        <f t="shared" si="21"/>
        <v>191.71892454412929</v>
      </c>
      <c r="V57" s="176">
        <f t="shared" si="21"/>
        <v>201.7703304432703</v>
      </c>
      <c r="W57" s="176">
        <f t="shared" si="21"/>
        <v>211.28567278815842</v>
      </c>
      <c r="X57" s="176">
        <f t="shared" si="21"/>
        <v>220.2915034459291</v>
      </c>
      <c r="Y57" s="176">
        <f t="shared" si="21"/>
        <v>219.28589245258584</v>
      </c>
      <c r="Z57" s="176">
        <f t="shared" si="21"/>
        <v>219.52524916256152</v>
      </c>
      <c r="AA57" s="176">
        <f t="shared" si="21"/>
        <v>219.7946283629347</v>
      </c>
      <c r="AB57" s="176">
        <f t="shared" si="21"/>
        <v>220.00466821728986</v>
      </c>
      <c r="AC57" s="176">
        <f t="shared" si="21"/>
        <v>220.16589438194717</v>
      </c>
      <c r="AD57" s="176">
        <f t="shared" si="21"/>
        <v>218.86030053165322</v>
      </c>
      <c r="AE57" s="176">
        <f t="shared" si="21"/>
        <v>217.66977172781696</v>
      </c>
      <c r="AF57" s="176">
        <f t="shared" si="21"/>
        <v>216.48551729645845</v>
      </c>
      <c r="AG57" s="176">
        <f t="shared" si="21"/>
        <v>215.33963921963084</v>
      </c>
      <c r="AH57" s="177">
        <f t="shared" si="21"/>
        <v>214.23518347347419</v>
      </c>
      <c r="AI57" s="70"/>
    </row>
    <row r="58" spans="2:35" x14ac:dyDescent="0.3">
      <c r="B58" s="181" t="s">
        <v>128</v>
      </c>
      <c r="C58" s="172"/>
      <c r="D58" s="183"/>
      <c r="E58" s="183"/>
      <c r="F58" s="183"/>
      <c r="G58" s="183"/>
      <c r="H58" s="183"/>
      <c r="I58" s="183"/>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80"/>
    </row>
    <row r="59" spans="2:35" x14ac:dyDescent="0.3">
      <c r="B59" s="3" t="s">
        <v>129</v>
      </c>
      <c r="C59" s="3" t="s">
        <v>125</v>
      </c>
      <c r="D59" t="s">
        <v>51</v>
      </c>
      <c r="J59" s="139">
        <f>J55-I55</f>
        <v>3.3771735019566878</v>
      </c>
      <c r="K59" s="139">
        <f>K55-J55</f>
        <v>5.702385916062636</v>
      </c>
      <c r="L59" s="139">
        <f t="shared" ref="L59:AH59" si="22">L55-K55</f>
        <v>8.1328917369174949</v>
      </c>
      <c r="M59" s="139">
        <f t="shared" si="22"/>
        <v>6.0592608645973129</v>
      </c>
      <c r="N59" s="139">
        <f t="shared" si="22"/>
        <v>4.4289981098137865</v>
      </c>
      <c r="O59" s="139">
        <f t="shared" si="22"/>
        <v>4.7092608959912283</v>
      </c>
      <c r="P59" s="139">
        <f t="shared" si="22"/>
        <v>3.6033782469253168</v>
      </c>
      <c r="Q59" s="139">
        <f t="shared" si="22"/>
        <v>3.3288422838761278</v>
      </c>
      <c r="R59" s="139">
        <f t="shared" si="22"/>
        <v>3.0666455068934582</v>
      </c>
      <c r="S59" s="139">
        <f t="shared" si="22"/>
        <v>2.822657940744385</v>
      </c>
      <c r="T59" s="139">
        <f t="shared" si="22"/>
        <v>1.8263605389760045</v>
      </c>
      <c r="U59" s="139">
        <f t="shared" si="22"/>
        <v>2.008834511593939</v>
      </c>
      <c r="V59" s="139">
        <f t="shared" si="22"/>
        <v>1.8830082281379816</v>
      </c>
      <c r="W59" s="139">
        <f t="shared" si="22"/>
        <v>1.7632350255001299</v>
      </c>
      <c r="X59" s="139">
        <f t="shared" si="22"/>
        <v>1.6501886022289938</v>
      </c>
      <c r="Y59" s="139">
        <f t="shared" si="22"/>
        <v>2.4714443934513852</v>
      </c>
      <c r="Z59" s="139">
        <f t="shared" si="22"/>
        <v>0.64427712347129074</v>
      </c>
      <c r="AA59" s="139">
        <f t="shared" si="22"/>
        <v>0.61143547485799843</v>
      </c>
      <c r="AB59" s="139">
        <f t="shared" si="22"/>
        <v>0.55749286000313703</v>
      </c>
      <c r="AC59" s="139">
        <f t="shared" si="22"/>
        <v>0.50884617916649688</v>
      </c>
      <c r="AD59" s="139">
        <f t="shared" si="22"/>
        <v>-0.77600266283522501</v>
      </c>
      <c r="AE59" s="139">
        <f t="shared" si="22"/>
        <v>-0.4511528029600953</v>
      </c>
      <c r="AF59" s="139">
        <f t="shared" si="22"/>
        <v>-0.44631030535727945</v>
      </c>
      <c r="AG59" s="139">
        <f t="shared" si="22"/>
        <v>-0.43265888166352084</v>
      </c>
      <c r="AH59" s="182">
        <f t="shared" si="22"/>
        <v>-0.41815007540374438</v>
      </c>
    </row>
    <row r="60" spans="2:35" x14ac:dyDescent="0.3">
      <c r="B60" s="3" t="s">
        <v>130</v>
      </c>
      <c r="C60" s="3" t="s">
        <v>125</v>
      </c>
      <c r="D60" t="s">
        <v>51</v>
      </c>
      <c r="J60" s="139">
        <f>J56-I56</f>
        <v>4.1855665430094637</v>
      </c>
      <c r="K60" s="139">
        <f t="shared" ref="K60:AH60" si="23">K56-J56</f>
        <v>10.767442546317827</v>
      </c>
      <c r="L60" s="139">
        <f t="shared" si="23"/>
        <v>14.027215879907581</v>
      </c>
      <c r="M60" s="139">
        <f t="shared" si="23"/>
        <v>13.610649556700782</v>
      </c>
      <c r="N60" s="139">
        <f t="shared" si="23"/>
        <v>12.829004863123679</v>
      </c>
      <c r="O60" s="139">
        <f t="shared" si="23"/>
        <v>7.9219881439908733</v>
      </c>
      <c r="P60" s="139">
        <f t="shared" si="23"/>
        <v>17.152489631600645</v>
      </c>
      <c r="Q60" s="139">
        <f t="shared" si="23"/>
        <v>16.098250294889226</v>
      </c>
      <c r="R60" s="139">
        <f t="shared" si="23"/>
        <v>15.104977362515683</v>
      </c>
      <c r="S60" s="139">
        <f t="shared" si="23"/>
        <v>14.137629535903216</v>
      </c>
      <c r="T60" s="139">
        <f t="shared" si="23"/>
        <v>8.2143824593588732</v>
      </c>
      <c r="U60" s="139">
        <f t="shared" si="23"/>
        <v>8.6026376724630609</v>
      </c>
      <c r="V60" s="139">
        <f t="shared" si="23"/>
        <v>8.1683976710030208</v>
      </c>
      <c r="W60" s="139">
        <f t="shared" si="23"/>
        <v>7.752107319388017</v>
      </c>
      <c r="X60" s="139">
        <f t="shared" si="23"/>
        <v>7.3556420555416651</v>
      </c>
      <c r="Y60" s="139">
        <f t="shared" si="23"/>
        <v>-3.4770553867946319</v>
      </c>
      <c r="Z60" s="139">
        <f t="shared" si="23"/>
        <v>-0.40492041349560282</v>
      </c>
      <c r="AA60" s="139">
        <f t="shared" si="23"/>
        <v>-0.34205627448483256</v>
      </c>
      <c r="AB60" s="139">
        <f t="shared" si="23"/>
        <v>-0.34745300564799209</v>
      </c>
      <c r="AC60" s="139">
        <f t="shared" si="23"/>
        <v>-0.34762001450917523</v>
      </c>
      <c r="AD60" s="139">
        <f t="shared" si="23"/>
        <v>-0.52959118745872047</v>
      </c>
      <c r="AE60" s="139">
        <f t="shared" si="23"/>
        <v>-0.73937600087617739</v>
      </c>
      <c r="AF60" s="139">
        <f t="shared" si="23"/>
        <v>-0.73794412600122428</v>
      </c>
      <c r="AG60" s="139">
        <f t="shared" si="23"/>
        <v>-0.71321919516410048</v>
      </c>
      <c r="AH60" s="29">
        <f t="shared" si="23"/>
        <v>-0.68630567075288695</v>
      </c>
    </row>
    <row r="61" spans="2:35" x14ac:dyDescent="0.3">
      <c r="B61" s="17" t="s">
        <v>131</v>
      </c>
      <c r="C61" s="17" t="s">
        <v>125</v>
      </c>
      <c r="D61" s="184" t="s">
        <v>51</v>
      </c>
      <c r="E61" s="184"/>
      <c r="F61" s="184"/>
      <c r="G61" s="184"/>
      <c r="H61" s="184"/>
      <c r="I61" s="184"/>
      <c r="J61" s="176">
        <f t="shared" ref="J61:AH61" si="24">J57-I57</f>
        <v>7.5627400449661515</v>
      </c>
      <c r="K61" s="176">
        <f t="shared" si="24"/>
        <v>16.469828462380462</v>
      </c>
      <c r="L61" s="176">
        <f t="shared" si="24"/>
        <v>22.160107616825076</v>
      </c>
      <c r="M61" s="176">
        <f t="shared" si="24"/>
        <v>19.669910421298091</v>
      </c>
      <c r="N61" s="176">
        <f t="shared" si="24"/>
        <v>17.258002972937476</v>
      </c>
      <c r="O61" s="176">
        <f t="shared" si="24"/>
        <v>12.631249039982094</v>
      </c>
      <c r="P61" s="176">
        <f t="shared" si="24"/>
        <v>20.755867878525962</v>
      </c>
      <c r="Q61" s="176">
        <f t="shared" si="24"/>
        <v>19.42709257876534</v>
      </c>
      <c r="R61" s="176">
        <f t="shared" si="24"/>
        <v>18.171622869409163</v>
      </c>
      <c r="S61" s="176">
        <f t="shared" si="24"/>
        <v>16.960287476647608</v>
      </c>
      <c r="T61" s="176">
        <f t="shared" si="24"/>
        <v>10.040742998334849</v>
      </c>
      <c r="U61" s="176">
        <f t="shared" si="24"/>
        <v>10.611472184057021</v>
      </c>
      <c r="V61" s="176">
        <f t="shared" si="24"/>
        <v>10.051405899141002</v>
      </c>
      <c r="W61" s="176">
        <f t="shared" si="24"/>
        <v>9.5153423448881256</v>
      </c>
      <c r="X61" s="176">
        <f t="shared" si="24"/>
        <v>9.005830657770673</v>
      </c>
      <c r="Y61" s="176">
        <f t="shared" si="24"/>
        <v>-1.0056109933432538</v>
      </c>
      <c r="Z61" s="176">
        <f t="shared" si="24"/>
        <v>0.23935670997568081</v>
      </c>
      <c r="AA61" s="176">
        <f t="shared" si="24"/>
        <v>0.26937920037318008</v>
      </c>
      <c r="AB61" s="176">
        <f t="shared" si="24"/>
        <v>0.21003985435515915</v>
      </c>
      <c r="AC61" s="176">
        <f t="shared" si="24"/>
        <v>0.16122616465730744</v>
      </c>
      <c r="AD61" s="176">
        <f t="shared" si="24"/>
        <v>-1.3055938502939455</v>
      </c>
      <c r="AE61" s="176">
        <f t="shared" si="24"/>
        <v>-1.1905288038362585</v>
      </c>
      <c r="AF61" s="176">
        <f t="shared" si="24"/>
        <v>-1.1842544313585108</v>
      </c>
      <c r="AG61" s="176">
        <f t="shared" si="24"/>
        <v>-1.1458780768276142</v>
      </c>
      <c r="AH61" s="177">
        <f t="shared" si="24"/>
        <v>-1.1044557461566455</v>
      </c>
    </row>
    <row r="63" spans="2:35" ht="18" x14ac:dyDescent="0.35">
      <c r="B63" s="168" t="str">
        <f>'Scenario 6'!B1</f>
        <v>Scenario F - Alternative Pathway 6</v>
      </c>
      <c r="C63" s="54" t="s">
        <v>11</v>
      </c>
      <c r="D63" s="54" t="s">
        <v>12</v>
      </c>
      <c r="E63" s="7" t="s">
        <v>13</v>
      </c>
      <c r="F63" s="7" t="s">
        <v>14</v>
      </c>
      <c r="G63" s="7" t="s">
        <v>15</v>
      </c>
      <c r="H63" s="7" t="s">
        <v>16</v>
      </c>
      <c r="I63" s="7" t="s">
        <v>17</v>
      </c>
      <c r="J63" s="7" t="s">
        <v>18</v>
      </c>
      <c r="K63" s="7" t="s">
        <v>19</v>
      </c>
      <c r="L63" s="7" t="s">
        <v>20</v>
      </c>
      <c r="M63" s="7" t="s">
        <v>21</v>
      </c>
      <c r="N63" s="7" t="s">
        <v>22</v>
      </c>
      <c r="O63" s="7" t="s">
        <v>23</v>
      </c>
      <c r="P63" s="7" t="s">
        <v>24</v>
      </c>
      <c r="Q63" s="7" t="s">
        <v>25</v>
      </c>
      <c r="R63" s="7" t="s">
        <v>26</v>
      </c>
      <c r="S63" s="7" t="s">
        <v>27</v>
      </c>
      <c r="T63" s="7" t="s">
        <v>28</v>
      </c>
      <c r="U63" s="7" t="s">
        <v>29</v>
      </c>
      <c r="V63" s="7" t="s">
        <v>30</v>
      </c>
      <c r="W63" s="7" t="s">
        <v>31</v>
      </c>
      <c r="X63" s="7" t="s">
        <v>32</v>
      </c>
      <c r="Y63" s="7" t="s">
        <v>33</v>
      </c>
      <c r="Z63" s="7" t="s">
        <v>34</v>
      </c>
      <c r="AA63" s="7" t="s">
        <v>35</v>
      </c>
      <c r="AB63" s="7" t="s">
        <v>36</v>
      </c>
      <c r="AC63" s="7" t="s">
        <v>37</v>
      </c>
      <c r="AD63" s="7" t="s">
        <v>38</v>
      </c>
      <c r="AE63" s="7" t="s">
        <v>39</v>
      </c>
      <c r="AF63" s="7" t="s">
        <v>40</v>
      </c>
      <c r="AG63" s="7" t="s">
        <v>41</v>
      </c>
      <c r="AH63" s="7" t="s">
        <v>42</v>
      </c>
    </row>
    <row r="64" spans="2:35" x14ac:dyDescent="0.3">
      <c r="B64" s="181" t="s">
        <v>123</v>
      </c>
      <c r="C64" s="172"/>
      <c r="D64" s="183"/>
      <c r="E64" s="183"/>
      <c r="F64" s="183"/>
      <c r="G64" s="183"/>
      <c r="H64" s="183"/>
      <c r="I64" s="183"/>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80"/>
    </row>
    <row r="65" spans="2:35" x14ac:dyDescent="0.3">
      <c r="B65" s="3" t="s">
        <v>132</v>
      </c>
      <c r="C65" s="3" t="s">
        <v>125</v>
      </c>
      <c r="D65" t="s">
        <v>51</v>
      </c>
      <c r="J65" s="139">
        <f>'Scenario 6'!E43+'Scenario 6'!E86</f>
        <v>0</v>
      </c>
      <c r="K65" s="139">
        <f>'Scenario 6'!F43+'Scenario 6'!F86</f>
        <v>0</v>
      </c>
      <c r="L65" s="139">
        <f>'Scenario 6'!G43+'Scenario 6'!G86</f>
        <v>0</v>
      </c>
      <c r="M65" s="139">
        <f>'Scenario 6'!H43+'Scenario 6'!H86</f>
        <v>0</v>
      </c>
      <c r="N65" s="139">
        <f>'Scenario 6'!I43+'Scenario 6'!I86</f>
        <v>0</v>
      </c>
      <c r="O65" s="139">
        <f>'Scenario 6'!J43+'Scenario 6'!J86</f>
        <v>0</v>
      </c>
      <c r="P65" s="139">
        <f>'Scenario 6'!K43+'Scenario 6'!K86</f>
        <v>0</v>
      </c>
      <c r="Q65" s="139">
        <f>'Scenario 6'!L43+'Scenario 6'!L86</f>
        <v>0</v>
      </c>
      <c r="R65" s="139">
        <f>'Scenario 6'!M43+'Scenario 6'!M86</f>
        <v>0</v>
      </c>
      <c r="S65" s="139">
        <f>'Scenario 6'!N43+'Scenario 6'!N86</f>
        <v>0</v>
      </c>
      <c r="T65" s="139">
        <f>'Scenario 6'!O43+'Scenario 6'!O86</f>
        <v>0</v>
      </c>
      <c r="U65" s="139">
        <f>'Scenario 6'!P43+'Scenario 6'!P86</f>
        <v>0</v>
      </c>
      <c r="V65" s="139">
        <f>'Scenario 6'!Q43+'Scenario 6'!Q86</f>
        <v>0</v>
      </c>
      <c r="W65" s="139">
        <f>'Scenario 6'!R43+'Scenario 6'!R86</f>
        <v>0</v>
      </c>
      <c r="X65" s="139">
        <f>'Scenario 6'!S43+'Scenario 6'!S86</f>
        <v>0</v>
      </c>
      <c r="Y65" s="139">
        <f>'Scenario 6'!T43+'Scenario 6'!T86</f>
        <v>0</v>
      </c>
      <c r="Z65" s="139">
        <f>'Scenario 6'!U43+'Scenario 6'!U86</f>
        <v>0</v>
      </c>
      <c r="AA65" s="139">
        <f>'Scenario 6'!V43+'Scenario 6'!V86</f>
        <v>0</v>
      </c>
      <c r="AB65" s="139">
        <f>'Scenario 6'!W43+'Scenario 6'!W86</f>
        <v>0</v>
      </c>
      <c r="AC65" s="139">
        <f>'Scenario 6'!X43+'Scenario 6'!X86</f>
        <v>0</v>
      </c>
      <c r="AD65" s="139">
        <f>'Scenario 6'!Y43+'Scenario 6'!Y86</f>
        <v>0</v>
      </c>
      <c r="AE65" s="139">
        <f>'Scenario 6'!Z43+'Scenario 6'!Z86</f>
        <v>0</v>
      </c>
      <c r="AF65" s="139">
        <f>'Scenario 6'!AA43+'Scenario 6'!AA86</f>
        <v>0</v>
      </c>
      <c r="AG65" s="139">
        <f>'Scenario 6'!AB43+'Scenario 6'!AB86</f>
        <v>0</v>
      </c>
      <c r="AH65" s="182">
        <f>'Scenario 6'!AC43+'Scenario 6'!AC86</f>
        <v>0</v>
      </c>
      <c r="AI65" s="70"/>
    </row>
    <row r="66" spans="2:35" x14ac:dyDescent="0.3">
      <c r="B66" s="3" t="s">
        <v>133</v>
      </c>
      <c r="C66" s="3" t="s">
        <v>125</v>
      </c>
      <c r="D66" t="s">
        <v>51</v>
      </c>
      <c r="J66" s="139">
        <f>'Scenario 6'!E129+'Scenario 6'!E172</f>
        <v>0</v>
      </c>
      <c r="K66" s="167">
        <f>'Scenario 6'!F129+'Scenario 6'!F172</f>
        <v>0</v>
      </c>
      <c r="L66" s="167">
        <f>'Scenario 6'!G129+'Scenario 6'!G172</f>
        <v>0</v>
      </c>
      <c r="M66" s="167">
        <f>'Scenario 6'!H129+'Scenario 6'!H172</f>
        <v>0</v>
      </c>
      <c r="N66" s="167">
        <f>'Scenario 6'!I129+'Scenario 6'!I172</f>
        <v>0</v>
      </c>
      <c r="O66" s="167">
        <f>'Scenario 6'!J129+'Scenario 6'!J172</f>
        <v>0</v>
      </c>
      <c r="P66" s="167">
        <f>'Scenario 6'!K129+'Scenario 6'!K172</f>
        <v>0</v>
      </c>
      <c r="Q66" s="167">
        <f>'Scenario 6'!L129+'Scenario 6'!L172</f>
        <v>0</v>
      </c>
      <c r="R66" s="167">
        <f>'Scenario 6'!M129+'Scenario 6'!M172</f>
        <v>0</v>
      </c>
      <c r="S66" s="167">
        <f>'Scenario 6'!N129+'Scenario 6'!N172</f>
        <v>0</v>
      </c>
      <c r="T66" s="167">
        <f>'Scenario 6'!O129+'Scenario 6'!O172</f>
        <v>0</v>
      </c>
      <c r="U66" s="167">
        <f>'Scenario 6'!P129+'Scenario 6'!P172</f>
        <v>0</v>
      </c>
      <c r="V66" s="167">
        <f>'Scenario 6'!Q129+'Scenario 6'!Q172</f>
        <v>0</v>
      </c>
      <c r="W66" s="167">
        <f>'Scenario 6'!R129+'Scenario 6'!R172</f>
        <v>0</v>
      </c>
      <c r="X66" s="167">
        <f>'Scenario 6'!S129+'Scenario 6'!S172</f>
        <v>0</v>
      </c>
      <c r="Y66" s="167">
        <f>'Scenario 6'!T129+'Scenario 6'!T172</f>
        <v>0</v>
      </c>
      <c r="Z66" s="167">
        <f>'Scenario 6'!U129+'Scenario 6'!U172</f>
        <v>0</v>
      </c>
      <c r="AA66" s="167">
        <f>'Scenario 6'!V129+'Scenario 6'!V172</f>
        <v>0</v>
      </c>
      <c r="AB66" s="167">
        <f>'Scenario 6'!W129+'Scenario 6'!W172</f>
        <v>0</v>
      </c>
      <c r="AC66" s="167">
        <f>'Scenario 6'!X129+'Scenario 6'!X172</f>
        <v>0</v>
      </c>
      <c r="AD66" s="167">
        <f>'Scenario 6'!Y129+'Scenario 6'!Y172</f>
        <v>0</v>
      </c>
      <c r="AE66" s="167">
        <f>'Scenario 6'!Z129+'Scenario 6'!Z172</f>
        <v>0</v>
      </c>
      <c r="AF66" s="167">
        <f>'Scenario 6'!AA129+'Scenario 6'!AA172</f>
        <v>0</v>
      </c>
      <c r="AG66" s="167">
        <f>'Scenario 6'!AB129+'Scenario 6'!AB172</f>
        <v>0</v>
      </c>
      <c r="AH66" s="29">
        <f>'Scenario 6'!AC129+'Scenario 6'!AC172</f>
        <v>0</v>
      </c>
      <c r="AI66" s="70"/>
    </row>
    <row r="67" spans="2:35" x14ac:dyDescent="0.3">
      <c r="B67" s="17" t="s">
        <v>127</v>
      </c>
      <c r="C67" s="17" t="s">
        <v>125</v>
      </c>
      <c r="D67" s="184" t="s">
        <v>51</v>
      </c>
      <c r="E67" s="184"/>
      <c r="F67" s="184"/>
      <c r="G67" s="184"/>
      <c r="H67" s="184"/>
      <c r="I67" s="184"/>
      <c r="J67" s="176">
        <f>J66+J65</f>
        <v>0</v>
      </c>
      <c r="K67" s="176">
        <f t="shared" ref="K67:AH67" si="25">K66+K65</f>
        <v>0</v>
      </c>
      <c r="L67" s="176">
        <f t="shared" si="25"/>
        <v>0</v>
      </c>
      <c r="M67" s="176">
        <f t="shared" si="25"/>
        <v>0</v>
      </c>
      <c r="N67" s="176">
        <f t="shared" si="25"/>
        <v>0</v>
      </c>
      <c r="O67" s="176">
        <f t="shared" si="25"/>
        <v>0</v>
      </c>
      <c r="P67" s="176">
        <f t="shared" si="25"/>
        <v>0</v>
      </c>
      <c r="Q67" s="176">
        <f t="shared" si="25"/>
        <v>0</v>
      </c>
      <c r="R67" s="176">
        <f t="shared" si="25"/>
        <v>0</v>
      </c>
      <c r="S67" s="176">
        <f t="shared" si="25"/>
        <v>0</v>
      </c>
      <c r="T67" s="176">
        <f t="shared" si="25"/>
        <v>0</v>
      </c>
      <c r="U67" s="176">
        <f t="shared" si="25"/>
        <v>0</v>
      </c>
      <c r="V67" s="176">
        <f t="shared" si="25"/>
        <v>0</v>
      </c>
      <c r="W67" s="176">
        <f t="shared" si="25"/>
        <v>0</v>
      </c>
      <c r="X67" s="176">
        <f t="shared" si="25"/>
        <v>0</v>
      </c>
      <c r="Y67" s="176">
        <f t="shared" si="25"/>
        <v>0</v>
      </c>
      <c r="Z67" s="176">
        <f t="shared" si="25"/>
        <v>0</v>
      </c>
      <c r="AA67" s="176">
        <f t="shared" si="25"/>
        <v>0</v>
      </c>
      <c r="AB67" s="176">
        <f t="shared" si="25"/>
        <v>0</v>
      </c>
      <c r="AC67" s="176">
        <f t="shared" si="25"/>
        <v>0</v>
      </c>
      <c r="AD67" s="176">
        <f t="shared" si="25"/>
        <v>0</v>
      </c>
      <c r="AE67" s="176">
        <f t="shared" si="25"/>
        <v>0</v>
      </c>
      <c r="AF67" s="176">
        <f t="shared" si="25"/>
        <v>0</v>
      </c>
      <c r="AG67" s="176">
        <f t="shared" si="25"/>
        <v>0</v>
      </c>
      <c r="AH67" s="177">
        <f t="shared" si="25"/>
        <v>0</v>
      </c>
      <c r="AI67" s="70"/>
    </row>
    <row r="68" spans="2:35" x14ac:dyDescent="0.3">
      <c r="B68" s="181" t="s">
        <v>128</v>
      </c>
      <c r="C68" s="172"/>
      <c r="D68" s="183"/>
      <c r="E68" s="183"/>
      <c r="F68" s="183"/>
      <c r="G68" s="183"/>
      <c r="H68" s="183"/>
      <c r="I68" s="183"/>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80"/>
    </row>
    <row r="69" spans="2:35" x14ac:dyDescent="0.3">
      <c r="B69" s="3" t="s">
        <v>129</v>
      </c>
      <c r="C69" s="3" t="s">
        <v>125</v>
      </c>
      <c r="D69" t="s">
        <v>51</v>
      </c>
      <c r="J69" s="139">
        <f>J65-I65</f>
        <v>0</v>
      </c>
      <c r="K69" s="139">
        <f>K65-J65</f>
        <v>0</v>
      </c>
      <c r="L69" s="139">
        <f t="shared" ref="L69:AH69" si="26">L65-K65</f>
        <v>0</v>
      </c>
      <c r="M69" s="139">
        <f t="shared" si="26"/>
        <v>0</v>
      </c>
      <c r="N69" s="139">
        <f t="shared" si="26"/>
        <v>0</v>
      </c>
      <c r="O69" s="139">
        <f t="shared" si="26"/>
        <v>0</v>
      </c>
      <c r="P69" s="139">
        <f t="shared" si="26"/>
        <v>0</v>
      </c>
      <c r="Q69" s="139">
        <f t="shared" si="26"/>
        <v>0</v>
      </c>
      <c r="R69" s="139">
        <f t="shared" si="26"/>
        <v>0</v>
      </c>
      <c r="S69" s="139">
        <f t="shared" si="26"/>
        <v>0</v>
      </c>
      <c r="T69" s="139">
        <f t="shared" si="26"/>
        <v>0</v>
      </c>
      <c r="U69" s="139">
        <f t="shared" si="26"/>
        <v>0</v>
      </c>
      <c r="V69" s="139">
        <f t="shared" si="26"/>
        <v>0</v>
      </c>
      <c r="W69" s="139">
        <f t="shared" si="26"/>
        <v>0</v>
      </c>
      <c r="X69" s="139">
        <f t="shared" si="26"/>
        <v>0</v>
      </c>
      <c r="Y69" s="139">
        <f t="shared" si="26"/>
        <v>0</v>
      </c>
      <c r="Z69" s="139">
        <f t="shared" si="26"/>
        <v>0</v>
      </c>
      <c r="AA69" s="139">
        <f t="shared" si="26"/>
        <v>0</v>
      </c>
      <c r="AB69" s="139">
        <f t="shared" si="26"/>
        <v>0</v>
      </c>
      <c r="AC69" s="139">
        <f t="shared" si="26"/>
        <v>0</v>
      </c>
      <c r="AD69" s="139">
        <f t="shared" si="26"/>
        <v>0</v>
      </c>
      <c r="AE69" s="139">
        <f t="shared" si="26"/>
        <v>0</v>
      </c>
      <c r="AF69" s="139">
        <f t="shared" si="26"/>
        <v>0</v>
      </c>
      <c r="AG69" s="139">
        <f t="shared" si="26"/>
        <v>0</v>
      </c>
      <c r="AH69" s="182">
        <f t="shared" si="26"/>
        <v>0</v>
      </c>
    </row>
    <row r="70" spans="2:35" x14ac:dyDescent="0.3">
      <c r="B70" s="3" t="s">
        <v>130</v>
      </c>
      <c r="C70" s="3" t="s">
        <v>125</v>
      </c>
      <c r="D70" t="s">
        <v>51</v>
      </c>
      <c r="J70" s="139">
        <f>J66-I66</f>
        <v>0</v>
      </c>
      <c r="K70" s="139">
        <f t="shared" ref="K70:AH70" si="27">K66-J66</f>
        <v>0</v>
      </c>
      <c r="L70" s="139">
        <f t="shared" si="27"/>
        <v>0</v>
      </c>
      <c r="M70" s="139">
        <f t="shared" si="27"/>
        <v>0</v>
      </c>
      <c r="N70" s="139">
        <f t="shared" si="27"/>
        <v>0</v>
      </c>
      <c r="O70" s="139">
        <f t="shared" si="27"/>
        <v>0</v>
      </c>
      <c r="P70" s="139">
        <f t="shared" si="27"/>
        <v>0</v>
      </c>
      <c r="Q70" s="139">
        <f t="shared" si="27"/>
        <v>0</v>
      </c>
      <c r="R70" s="139">
        <f t="shared" si="27"/>
        <v>0</v>
      </c>
      <c r="S70" s="139">
        <f t="shared" si="27"/>
        <v>0</v>
      </c>
      <c r="T70" s="139">
        <f t="shared" si="27"/>
        <v>0</v>
      </c>
      <c r="U70" s="139">
        <f t="shared" si="27"/>
        <v>0</v>
      </c>
      <c r="V70" s="139">
        <f t="shared" si="27"/>
        <v>0</v>
      </c>
      <c r="W70" s="139">
        <f t="shared" si="27"/>
        <v>0</v>
      </c>
      <c r="X70" s="139">
        <f t="shared" si="27"/>
        <v>0</v>
      </c>
      <c r="Y70" s="139">
        <f t="shared" si="27"/>
        <v>0</v>
      </c>
      <c r="Z70" s="139">
        <f t="shared" si="27"/>
        <v>0</v>
      </c>
      <c r="AA70" s="139">
        <f t="shared" si="27"/>
        <v>0</v>
      </c>
      <c r="AB70" s="139">
        <f t="shared" si="27"/>
        <v>0</v>
      </c>
      <c r="AC70" s="139">
        <f t="shared" si="27"/>
        <v>0</v>
      </c>
      <c r="AD70" s="139">
        <f t="shared" si="27"/>
        <v>0</v>
      </c>
      <c r="AE70" s="139">
        <f t="shared" si="27"/>
        <v>0</v>
      </c>
      <c r="AF70" s="139">
        <f t="shared" si="27"/>
        <v>0</v>
      </c>
      <c r="AG70" s="139">
        <f t="shared" si="27"/>
        <v>0</v>
      </c>
      <c r="AH70" s="29">
        <f t="shared" si="27"/>
        <v>0</v>
      </c>
    </row>
    <row r="71" spans="2:35" x14ac:dyDescent="0.3">
      <c r="B71" s="17" t="s">
        <v>131</v>
      </c>
      <c r="C71" s="17" t="s">
        <v>125</v>
      </c>
      <c r="D71" s="184" t="s">
        <v>51</v>
      </c>
      <c r="E71" s="184"/>
      <c r="F71" s="184"/>
      <c r="G71" s="184"/>
      <c r="H71" s="184"/>
      <c r="I71" s="184"/>
      <c r="J71" s="176">
        <f t="shared" ref="J71:AH71" si="28">J67-I67</f>
        <v>0</v>
      </c>
      <c r="K71" s="176">
        <f t="shared" si="28"/>
        <v>0</v>
      </c>
      <c r="L71" s="176">
        <f t="shared" si="28"/>
        <v>0</v>
      </c>
      <c r="M71" s="176">
        <f t="shared" si="28"/>
        <v>0</v>
      </c>
      <c r="N71" s="176">
        <f t="shared" si="28"/>
        <v>0</v>
      </c>
      <c r="O71" s="176">
        <f t="shared" si="28"/>
        <v>0</v>
      </c>
      <c r="P71" s="176">
        <f t="shared" si="28"/>
        <v>0</v>
      </c>
      <c r="Q71" s="176">
        <f t="shared" si="28"/>
        <v>0</v>
      </c>
      <c r="R71" s="176">
        <f t="shared" si="28"/>
        <v>0</v>
      </c>
      <c r="S71" s="176">
        <f t="shared" si="28"/>
        <v>0</v>
      </c>
      <c r="T71" s="176">
        <f t="shared" si="28"/>
        <v>0</v>
      </c>
      <c r="U71" s="176">
        <f t="shared" si="28"/>
        <v>0</v>
      </c>
      <c r="V71" s="176">
        <f t="shared" si="28"/>
        <v>0</v>
      </c>
      <c r="W71" s="176">
        <f t="shared" si="28"/>
        <v>0</v>
      </c>
      <c r="X71" s="176">
        <f t="shared" si="28"/>
        <v>0</v>
      </c>
      <c r="Y71" s="176">
        <f t="shared" si="28"/>
        <v>0</v>
      </c>
      <c r="Z71" s="176">
        <f t="shared" si="28"/>
        <v>0</v>
      </c>
      <c r="AA71" s="176">
        <f t="shared" si="28"/>
        <v>0</v>
      </c>
      <c r="AB71" s="176">
        <f t="shared" si="28"/>
        <v>0</v>
      </c>
      <c r="AC71" s="176">
        <f t="shared" si="28"/>
        <v>0</v>
      </c>
      <c r="AD71" s="176">
        <f t="shared" si="28"/>
        <v>0</v>
      </c>
      <c r="AE71" s="176">
        <f t="shared" si="28"/>
        <v>0</v>
      </c>
      <c r="AF71" s="176">
        <f t="shared" si="28"/>
        <v>0</v>
      </c>
      <c r="AG71" s="176">
        <f t="shared" si="28"/>
        <v>0</v>
      </c>
      <c r="AH71" s="177">
        <f t="shared" si="28"/>
        <v>0</v>
      </c>
    </row>
    <row r="73" spans="2:35" ht="18" x14ac:dyDescent="0.35">
      <c r="B73" s="168" t="str">
        <f>'Scenario 7'!B1</f>
        <v>Scenario G - Alternative Pathway 7</v>
      </c>
      <c r="C73" s="54" t="s">
        <v>11</v>
      </c>
      <c r="D73" s="54" t="s">
        <v>12</v>
      </c>
      <c r="E73" s="7" t="s">
        <v>13</v>
      </c>
      <c r="F73" s="7" t="s">
        <v>14</v>
      </c>
      <c r="G73" s="7" t="s">
        <v>15</v>
      </c>
      <c r="H73" s="7" t="s">
        <v>16</v>
      </c>
      <c r="I73" s="7" t="s">
        <v>17</v>
      </c>
      <c r="J73" s="7" t="s">
        <v>18</v>
      </c>
      <c r="K73" s="7" t="s">
        <v>19</v>
      </c>
      <c r="L73" s="7" t="s">
        <v>20</v>
      </c>
      <c r="M73" s="7" t="s">
        <v>21</v>
      </c>
      <c r="N73" s="7" t="s">
        <v>22</v>
      </c>
      <c r="O73" s="7" t="s">
        <v>23</v>
      </c>
      <c r="P73" s="7" t="s">
        <v>24</v>
      </c>
      <c r="Q73" s="7" t="s">
        <v>25</v>
      </c>
      <c r="R73" s="7" t="s">
        <v>26</v>
      </c>
      <c r="S73" s="7" t="s">
        <v>27</v>
      </c>
      <c r="T73" s="7" t="s">
        <v>28</v>
      </c>
      <c r="U73" s="7" t="s">
        <v>29</v>
      </c>
      <c r="V73" s="7" t="s">
        <v>30</v>
      </c>
      <c r="W73" s="7" t="s">
        <v>31</v>
      </c>
      <c r="X73" s="7" t="s">
        <v>32</v>
      </c>
      <c r="Y73" s="7" t="s">
        <v>33</v>
      </c>
      <c r="Z73" s="7" t="s">
        <v>34</v>
      </c>
      <c r="AA73" s="7" t="s">
        <v>35</v>
      </c>
      <c r="AB73" s="7" t="s">
        <v>36</v>
      </c>
      <c r="AC73" s="7" t="s">
        <v>37</v>
      </c>
      <c r="AD73" s="7" t="s">
        <v>38</v>
      </c>
      <c r="AE73" s="7" t="s">
        <v>39</v>
      </c>
      <c r="AF73" s="7" t="s">
        <v>40</v>
      </c>
      <c r="AG73" s="7" t="s">
        <v>41</v>
      </c>
      <c r="AH73" s="7" t="s">
        <v>42</v>
      </c>
    </row>
    <row r="74" spans="2:35" x14ac:dyDescent="0.3">
      <c r="B74" s="181" t="s">
        <v>123</v>
      </c>
      <c r="C74" s="172"/>
      <c r="D74" s="183"/>
      <c r="E74" s="183"/>
      <c r="F74" s="183"/>
      <c r="G74" s="183"/>
      <c r="H74" s="183"/>
      <c r="I74" s="183"/>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80"/>
    </row>
    <row r="75" spans="2:35" x14ac:dyDescent="0.3">
      <c r="B75" s="3" t="s">
        <v>124</v>
      </c>
      <c r="C75" s="3" t="s">
        <v>125</v>
      </c>
      <c r="D75" t="s">
        <v>51</v>
      </c>
      <c r="J75" s="139">
        <f>'Scenario 7'!E43+'Scenario 7'!E86</f>
        <v>0</v>
      </c>
      <c r="K75" s="139">
        <f>'Scenario 7'!F43+'Scenario 7'!F86</f>
        <v>0</v>
      </c>
      <c r="L75" s="139">
        <f>'Scenario 7'!G43+'Scenario 7'!G86</f>
        <v>0</v>
      </c>
      <c r="M75" s="139">
        <f>'Scenario 7'!H43+'Scenario 7'!H86</f>
        <v>0</v>
      </c>
      <c r="N75" s="139">
        <f>'Scenario 7'!I43+'Scenario 7'!I86</f>
        <v>0</v>
      </c>
      <c r="O75" s="139">
        <f>'Scenario 7'!J43+'Scenario 7'!J86</f>
        <v>0</v>
      </c>
      <c r="P75" s="139">
        <f>'Scenario 7'!K43+'Scenario 7'!K86</f>
        <v>0</v>
      </c>
      <c r="Q75" s="139">
        <f>'Scenario 7'!L43+'Scenario 7'!L86</f>
        <v>0</v>
      </c>
      <c r="R75" s="139">
        <f>'Scenario 7'!M43+'Scenario 7'!M86</f>
        <v>0</v>
      </c>
      <c r="S75" s="139">
        <f>'Scenario 7'!N43+'Scenario 7'!N86</f>
        <v>0</v>
      </c>
      <c r="T75" s="139">
        <f>'Scenario 7'!O43+'Scenario 7'!O86</f>
        <v>0</v>
      </c>
      <c r="U75" s="139">
        <f>'Scenario 7'!P43+'Scenario 7'!P86</f>
        <v>0</v>
      </c>
      <c r="V75" s="139">
        <f>'Scenario 7'!Q43+'Scenario 7'!Q86</f>
        <v>0</v>
      </c>
      <c r="W75" s="139">
        <f>'Scenario 7'!R43+'Scenario 7'!R86</f>
        <v>0</v>
      </c>
      <c r="X75" s="139">
        <f>'Scenario 7'!S43+'Scenario 7'!S86</f>
        <v>0</v>
      </c>
      <c r="Y75" s="139">
        <f>'Scenario 7'!T43+'Scenario 7'!T86</f>
        <v>0</v>
      </c>
      <c r="Z75" s="139">
        <f>'Scenario 7'!U43+'Scenario 7'!U86</f>
        <v>0</v>
      </c>
      <c r="AA75" s="139">
        <f>'Scenario 7'!V43+'Scenario 7'!V86</f>
        <v>0</v>
      </c>
      <c r="AB75" s="139">
        <f>'Scenario 7'!W43+'Scenario 7'!W86</f>
        <v>0</v>
      </c>
      <c r="AC75" s="139">
        <f>'Scenario 7'!X43+'Scenario 7'!X86</f>
        <v>0</v>
      </c>
      <c r="AD75" s="139">
        <f>'Scenario 7'!Y43+'Scenario 7'!Y86</f>
        <v>0</v>
      </c>
      <c r="AE75" s="139">
        <f>'Scenario 7'!Z43+'Scenario 7'!Z86</f>
        <v>0</v>
      </c>
      <c r="AF75" s="139">
        <f>'Scenario 7'!AA43+'Scenario 7'!AA86</f>
        <v>0</v>
      </c>
      <c r="AG75" s="139">
        <f>'Scenario 7'!AB43+'Scenario 7'!AB86</f>
        <v>0</v>
      </c>
      <c r="AH75" s="182">
        <f>'Scenario 7'!AC43+'Scenario 7'!AC86</f>
        <v>0</v>
      </c>
      <c r="AI75" s="70"/>
    </row>
    <row r="76" spans="2:35" x14ac:dyDescent="0.3">
      <c r="B76" s="3" t="s">
        <v>126</v>
      </c>
      <c r="C76" s="3" t="s">
        <v>125</v>
      </c>
      <c r="D76" t="s">
        <v>51</v>
      </c>
      <c r="J76" s="139">
        <f>'Scenario 7'!E129+'Scenario 7'!E172</f>
        <v>0</v>
      </c>
      <c r="K76" s="167">
        <f>'Scenario 7'!F129+'Scenario 7'!F172</f>
        <v>0</v>
      </c>
      <c r="L76" s="167">
        <f>'Scenario 7'!G129+'Scenario 7'!G172</f>
        <v>0</v>
      </c>
      <c r="M76" s="167">
        <f>'Scenario 7'!H129+'Scenario 7'!H172</f>
        <v>0</v>
      </c>
      <c r="N76" s="167">
        <f>'Scenario 7'!I129+'Scenario 7'!I172</f>
        <v>0</v>
      </c>
      <c r="O76" s="167">
        <f>'Scenario 7'!J129+'Scenario 7'!J172</f>
        <v>0</v>
      </c>
      <c r="P76" s="167">
        <f>'Scenario 7'!K129+'Scenario 7'!K172</f>
        <v>0</v>
      </c>
      <c r="Q76" s="167">
        <f>'Scenario 7'!L129+'Scenario 7'!L172</f>
        <v>0</v>
      </c>
      <c r="R76" s="167">
        <f>'Scenario 7'!M129+'Scenario 7'!M172</f>
        <v>0</v>
      </c>
      <c r="S76" s="167">
        <f>'Scenario 7'!N129+'Scenario 7'!N172</f>
        <v>0</v>
      </c>
      <c r="T76" s="167">
        <f>'Scenario 7'!O129+'Scenario 7'!O172</f>
        <v>0</v>
      </c>
      <c r="U76" s="167">
        <f>'Scenario 7'!P129+'Scenario 7'!P172</f>
        <v>0</v>
      </c>
      <c r="V76" s="167">
        <f>'Scenario 7'!Q129+'Scenario 7'!Q172</f>
        <v>0</v>
      </c>
      <c r="W76" s="167">
        <f>'Scenario 7'!R129+'Scenario 7'!R172</f>
        <v>0</v>
      </c>
      <c r="X76" s="167">
        <f>'Scenario 7'!S129+'Scenario 7'!S172</f>
        <v>0</v>
      </c>
      <c r="Y76" s="167">
        <f>'Scenario 7'!T129+'Scenario 7'!T172</f>
        <v>0</v>
      </c>
      <c r="Z76" s="167">
        <f>'Scenario 7'!U129+'Scenario 7'!U172</f>
        <v>0</v>
      </c>
      <c r="AA76" s="167">
        <f>'Scenario 7'!V129+'Scenario 7'!V172</f>
        <v>0</v>
      </c>
      <c r="AB76" s="167">
        <f>'Scenario 7'!W129+'Scenario 7'!W172</f>
        <v>0</v>
      </c>
      <c r="AC76" s="167">
        <f>'Scenario 7'!X129+'Scenario 7'!X172</f>
        <v>0</v>
      </c>
      <c r="AD76" s="167">
        <f>'Scenario 7'!Y129+'Scenario 7'!Y172</f>
        <v>0</v>
      </c>
      <c r="AE76" s="167">
        <f>'Scenario 7'!Z129+'Scenario 7'!Z172</f>
        <v>0</v>
      </c>
      <c r="AF76" s="167">
        <f>'Scenario 7'!AA129+'Scenario 7'!AA172</f>
        <v>0</v>
      </c>
      <c r="AG76" s="167">
        <f>'Scenario 7'!AB129+'Scenario 7'!AB172</f>
        <v>0</v>
      </c>
      <c r="AH76" s="29">
        <f>'Scenario 7'!AC129+'Scenario 7'!AC172</f>
        <v>0</v>
      </c>
      <c r="AI76" s="70"/>
    </row>
    <row r="77" spans="2:35" x14ac:dyDescent="0.3">
      <c r="B77" s="17" t="s">
        <v>127</v>
      </c>
      <c r="C77" s="17" t="s">
        <v>125</v>
      </c>
      <c r="D77" s="184" t="s">
        <v>51</v>
      </c>
      <c r="E77" s="184"/>
      <c r="F77" s="184"/>
      <c r="G77" s="184"/>
      <c r="H77" s="184"/>
      <c r="I77" s="184"/>
      <c r="J77" s="176">
        <f>J76+J75</f>
        <v>0</v>
      </c>
      <c r="K77" s="176">
        <f t="shared" ref="K77:AH77" si="29">K76+K75</f>
        <v>0</v>
      </c>
      <c r="L77" s="176">
        <f t="shared" si="29"/>
        <v>0</v>
      </c>
      <c r="M77" s="176">
        <f t="shared" si="29"/>
        <v>0</v>
      </c>
      <c r="N77" s="176">
        <f t="shared" si="29"/>
        <v>0</v>
      </c>
      <c r="O77" s="176">
        <f t="shared" si="29"/>
        <v>0</v>
      </c>
      <c r="P77" s="176">
        <f t="shared" si="29"/>
        <v>0</v>
      </c>
      <c r="Q77" s="176">
        <f t="shared" si="29"/>
        <v>0</v>
      </c>
      <c r="R77" s="176">
        <f t="shared" si="29"/>
        <v>0</v>
      </c>
      <c r="S77" s="176">
        <f t="shared" si="29"/>
        <v>0</v>
      </c>
      <c r="T77" s="176">
        <f t="shared" si="29"/>
        <v>0</v>
      </c>
      <c r="U77" s="176">
        <f t="shared" si="29"/>
        <v>0</v>
      </c>
      <c r="V77" s="176">
        <f t="shared" si="29"/>
        <v>0</v>
      </c>
      <c r="W77" s="176">
        <f t="shared" si="29"/>
        <v>0</v>
      </c>
      <c r="X77" s="176">
        <f t="shared" si="29"/>
        <v>0</v>
      </c>
      <c r="Y77" s="176">
        <f t="shared" si="29"/>
        <v>0</v>
      </c>
      <c r="Z77" s="176">
        <f t="shared" si="29"/>
        <v>0</v>
      </c>
      <c r="AA77" s="176">
        <f t="shared" si="29"/>
        <v>0</v>
      </c>
      <c r="AB77" s="176">
        <f t="shared" si="29"/>
        <v>0</v>
      </c>
      <c r="AC77" s="176">
        <f t="shared" si="29"/>
        <v>0</v>
      </c>
      <c r="AD77" s="176">
        <f t="shared" si="29"/>
        <v>0</v>
      </c>
      <c r="AE77" s="176">
        <f t="shared" si="29"/>
        <v>0</v>
      </c>
      <c r="AF77" s="176">
        <f t="shared" si="29"/>
        <v>0</v>
      </c>
      <c r="AG77" s="176">
        <f t="shared" si="29"/>
        <v>0</v>
      </c>
      <c r="AH77" s="177">
        <f t="shared" si="29"/>
        <v>0</v>
      </c>
      <c r="AI77" s="70"/>
    </row>
    <row r="78" spans="2:35" x14ac:dyDescent="0.3">
      <c r="B78" s="181" t="s">
        <v>128</v>
      </c>
      <c r="C78" s="172"/>
      <c r="D78" s="183"/>
      <c r="E78" s="183"/>
      <c r="F78" s="183"/>
      <c r="G78" s="183"/>
      <c r="H78" s="183"/>
      <c r="I78" s="183"/>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80"/>
    </row>
    <row r="79" spans="2:35" x14ac:dyDescent="0.3">
      <c r="B79" s="3" t="s">
        <v>129</v>
      </c>
      <c r="C79" s="3" t="s">
        <v>125</v>
      </c>
      <c r="D79" t="s">
        <v>51</v>
      </c>
      <c r="J79" s="139">
        <f>J75-I75</f>
        <v>0</v>
      </c>
      <c r="K79" s="139">
        <f>K75-J75</f>
        <v>0</v>
      </c>
      <c r="L79" s="139">
        <f t="shared" ref="L79:AH79" si="30">L75-K75</f>
        <v>0</v>
      </c>
      <c r="M79" s="139">
        <f t="shared" si="30"/>
        <v>0</v>
      </c>
      <c r="N79" s="139">
        <f t="shared" si="30"/>
        <v>0</v>
      </c>
      <c r="O79" s="139">
        <f t="shared" si="30"/>
        <v>0</v>
      </c>
      <c r="P79" s="139">
        <f t="shared" si="30"/>
        <v>0</v>
      </c>
      <c r="Q79" s="139">
        <f t="shared" si="30"/>
        <v>0</v>
      </c>
      <c r="R79" s="139">
        <f t="shared" si="30"/>
        <v>0</v>
      </c>
      <c r="S79" s="139">
        <f t="shared" si="30"/>
        <v>0</v>
      </c>
      <c r="T79" s="139">
        <f t="shared" si="30"/>
        <v>0</v>
      </c>
      <c r="U79" s="139">
        <f t="shared" si="30"/>
        <v>0</v>
      </c>
      <c r="V79" s="139">
        <f t="shared" si="30"/>
        <v>0</v>
      </c>
      <c r="W79" s="139">
        <f t="shared" si="30"/>
        <v>0</v>
      </c>
      <c r="X79" s="139">
        <f t="shared" si="30"/>
        <v>0</v>
      </c>
      <c r="Y79" s="139">
        <f t="shared" si="30"/>
        <v>0</v>
      </c>
      <c r="Z79" s="139">
        <f t="shared" si="30"/>
        <v>0</v>
      </c>
      <c r="AA79" s="139">
        <f t="shared" si="30"/>
        <v>0</v>
      </c>
      <c r="AB79" s="139">
        <f t="shared" si="30"/>
        <v>0</v>
      </c>
      <c r="AC79" s="139">
        <f t="shared" si="30"/>
        <v>0</v>
      </c>
      <c r="AD79" s="139">
        <f t="shared" si="30"/>
        <v>0</v>
      </c>
      <c r="AE79" s="139">
        <f t="shared" si="30"/>
        <v>0</v>
      </c>
      <c r="AF79" s="139">
        <f t="shared" si="30"/>
        <v>0</v>
      </c>
      <c r="AG79" s="139">
        <f t="shared" si="30"/>
        <v>0</v>
      </c>
      <c r="AH79" s="182">
        <f t="shared" si="30"/>
        <v>0</v>
      </c>
    </row>
    <row r="80" spans="2:35" x14ac:dyDescent="0.3">
      <c r="B80" s="3" t="s">
        <v>130</v>
      </c>
      <c r="C80" s="3" t="s">
        <v>125</v>
      </c>
      <c r="D80" t="s">
        <v>51</v>
      </c>
      <c r="J80" s="139">
        <f>J76-I76</f>
        <v>0</v>
      </c>
      <c r="K80" s="139">
        <f t="shared" ref="K80:AH80" si="31">K76-J76</f>
        <v>0</v>
      </c>
      <c r="L80" s="139">
        <f t="shared" si="31"/>
        <v>0</v>
      </c>
      <c r="M80" s="139">
        <f t="shared" si="31"/>
        <v>0</v>
      </c>
      <c r="N80" s="139">
        <f t="shared" si="31"/>
        <v>0</v>
      </c>
      <c r="O80" s="139">
        <f t="shared" si="31"/>
        <v>0</v>
      </c>
      <c r="P80" s="139">
        <f t="shared" si="31"/>
        <v>0</v>
      </c>
      <c r="Q80" s="139">
        <f t="shared" si="31"/>
        <v>0</v>
      </c>
      <c r="R80" s="139">
        <f t="shared" si="31"/>
        <v>0</v>
      </c>
      <c r="S80" s="139">
        <f t="shared" si="31"/>
        <v>0</v>
      </c>
      <c r="T80" s="139">
        <f t="shared" si="31"/>
        <v>0</v>
      </c>
      <c r="U80" s="139">
        <f t="shared" si="31"/>
        <v>0</v>
      </c>
      <c r="V80" s="139">
        <f t="shared" si="31"/>
        <v>0</v>
      </c>
      <c r="W80" s="139">
        <f t="shared" si="31"/>
        <v>0</v>
      </c>
      <c r="X80" s="139">
        <f t="shared" si="31"/>
        <v>0</v>
      </c>
      <c r="Y80" s="139">
        <f t="shared" si="31"/>
        <v>0</v>
      </c>
      <c r="Z80" s="139">
        <f t="shared" si="31"/>
        <v>0</v>
      </c>
      <c r="AA80" s="139">
        <f t="shared" si="31"/>
        <v>0</v>
      </c>
      <c r="AB80" s="139">
        <f t="shared" si="31"/>
        <v>0</v>
      </c>
      <c r="AC80" s="139">
        <f t="shared" si="31"/>
        <v>0</v>
      </c>
      <c r="AD80" s="139">
        <f t="shared" si="31"/>
        <v>0</v>
      </c>
      <c r="AE80" s="139">
        <f t="shared" si="31"/>
        <v>0</v>
      </c>
      <c r="AF80" s="139">
        <f t="shared" si="31"/>
        <v>0</v>
      </c>
      <c r="AG80" s="139">
        <f t="shared" si="31"/>
        <v>0</v>
      </c>
      <c r="AH80" s="29">
        <f t="shared" si="31"/>
        <v>0</v>
      </c>
    </row>
    <row r="81" spans="2:35" x14ac:dyDescent="0.3">
      <c r="B81" s="17" t="s">
        <v>131</v>
      </c>
      <c r="C81" s="17" t="s">
        <v>125</v>
      </c>
      <c r="D81" s="184" t="s">
        <v>51</v>
      </c>
      <c r="E81" s="184"/>
      <c r="F81" s="184"/>
      <c r="G81" s="184"/>
      <c r="H81" s="184"/>
      <c r="I81" s="184"/>
      <c r="J81" s="176">
        <f t="shared" ref="J81:AH81" si="32">J77-I77</f>
        <v>0</v>
      </c>
      <c r="K81" s="176">
        <f t="shared" si="32"/>
        <v>0</v>
      </c>
      <c r="L81" s="176">
        <f t="shared" si="32"/>
        <v>0</v>
      </c>
      <c r="M81" s="176">
        <f t="shared" si="32"/>
        <v>0</v>
      </c>
      <c r="N81" s="176">
        <f t="shared" si="32"/>
        <v>0</v>
      </c>
      <c r="O81" s="176">
        <f t="shared" si="32"/>
        <v>0</v>
      </c>
      <c r="P81" s="176">
        <f t="shared" si="32"/>
        <v>0</v>
      </c>
      <c r="Q81" s="176">
        <f t="shared" si="32"/>
        <v>0</v>
      </c>
      <c r="R81" s="176">
        <f t="shared" si="32"/>
        <v>0</v>
      </c>
      <c r="S81" s="176">
        <f t="shared" si="32"/>
        <v>0</v>
      </c>
      <c r="T81" s="176">
        <f t="shared" si="32"/>
        <v>0</v>
      </c>
      <c r="U81" s="176">
        <f t="shared" si="32"/>
        <v>0</v>
      </c>
      <c r="V81" s="176">
        <f t="shared" si="32"/>
        <v>0</v>
      </c>
      <c r="W81" s="176">
        <f t="shared" si="32"/>
        <v>0</v>
      </c>
      <c r="X81" s="176">
        <f t="shared" si="32"/>
        <v>0</v>
      </c>
      <c r="Y81" s="176">
        <f t="shared" si="32"/>
        <v>0</v>
      </c>
      <c r="Z81" s="176">
        <f t="shared" si="32"/>
        <v>0</v>
      </c>
      <c r="AA81" s="176">
        <f t="shared" si="32"/>
        <v>0</v>
      </c>
      <c r="AB81" s="176">
        <f t="shared" si="32"/>
        <v>0</v>
      </c>
      <c r="AC81" s="176">
        <f t="shared" si="32"/>
        <v>0</v>
      </c>
      <c r="AD81" s="176">
        <f t="shared" si="32"/>
        <v>0</v>
      </c>
      <c r="AE81" s="176">
        <f t="shared" si="32"/>
        <v>0</v>
      </c>
      <c r="AF81" s="176">
        <f t="shared" si="32"/>
        <v>0</v>
      </c>
      <c r="AG81" s="176">
        <f t="shared" si="32"/>
        <v>0</v>
      </c>
      <c r="AH81" s="177">
        <f t="shared" si="32"/>
        <v>0</v>
      </c>
    </row>
    <row r="83" spans="2:35" ht="18" x14ac:dyDescent="0.35">
      <c r="B83" s="168" t="str">
        <f>'Scenario 8'!B1</f>
        <v>Scenario H - Alternative Pathway 8</v>
      </c>
      <c r="C83" s="54" t="s">
        <v>11</v>
      </c>
      <c r="D83" s="54" t="s">
        <v>12</v>
      </c>
      <c r="E83" s="7" t="s">
        <v>13</v>
      </c>
      <c r="F83" s="7" t="s">
        <v>14</v>
      </c>
      <c r="G83" s="7" t="s">
        <v>15</v>
      </c>
      <c r="H83" s="7" t="s">
        <v>16</v>
      </c>
      <c r="I83" s="7" t="s">
        <v>17</v>
      </c>
      <c r="J83" s="7" t="s">
        <v>18</v>
      </c>
      <c r="K83" s="7" t="s">
        <v>19</v>
      </c>
      <c r="L83" s="7" t="s">
        <v>20</v>
      </c>
      <c r="M83" s="7" t="s">
        <v>21</v>
      </c>
      <c r="N83" s="7" t="s">
        <v>22</v>
      </c>
      <c r="O83" s="7" t="s">
        <v>23</v>
      </c>
      <c r="P83" s="7" t="s">
        <v>24</v>
      </c>
      <c r="Q83" s="7" t="s">
        <v>25</v>
      </c>
      <c r="R83" s="7" t="s">
        <v>26</v>
      </c>
      <c r="S83" s="7" t="s">
        <v>27</v>
      </c>
      <c r="T83" s="7" t="s">
        <v>28</v>
      </c>
      <c r="U83" s="7" t="s">
        <v>29</v>
      </c>
      <c r="V83" s="7" t="s">
        <v>30</v>
      </c>
      <c r="W83" s="7" t="s">
        <v>31</v>
      </c>
      <c r="X83" s="7" t="s">
        <v>32</v>
      </c>
      <c r="Y83" s="7" t="s">
        <v>33</v>
      </c>
      <c r="Z83" s="7" t="s">
        <v>34</v>
      </c>
      <c r="AA83" s="7" t="s">
        <v>35</v>
      </c>
      <c r="AB83" s="7" t="s">
        <v>36</v>
      </c>
      <c r="AC83" s="7" t="s">
        <v>37</v>
      </c>
      <c r="AD83" s="7" t="s">
        <v>38</v>
      </c>
      <c r="AE83" s="7" t="s">
        <v>39</v>
      </c>
      <c r="AF83" s="7" t="s">
        <v>40</v>
      </c>
      <c r="AG83" s="7" t="s">
        <v>41</v>
      </c>
      <c r="AH83" s="7" t="s">
        <v>42</v>
      </c>
    </row>
    <row r="84" spans="2:35" x14ac:dyDescent="0.3">
      <c r="B84" s="181" t="s">
        <v>123</v>
      </c>
      <c r="C84" s="172"/>
      <c r="D84" s="183"/>
      <c r="E84" s="183"/>
      <c r="F84" s="183"/>
      <c r="G84" s="183"/>
      <c r="H84" s="183"/>
      <c r="I84" s="183"/>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80"/>
    </row>
    <row r="85" spans="2:35" x14ac:dyDescent="0.3">
      <c r="B85" s="3" t="s">
        <v>124</v>
      </c>
      <c r="C85" s="3" t="s">
        <v>125</v>
      </c>
      <c r="D85" t="s">
        <v>51</v>
      </c>
      <c r="J85" s="139">
        <f>'Scenario 8'!E43+'Scenario 8'!E86</f>
        <v>0</v>
      </c>
      <c r="K85" s="139">
        <f>'Scenario 8'!F43+'Scenario 8'!F86</f>
        <v>0</v>
      </c>
      <c r="L85" s="139">
        <f>'Scenario 8'!G43+'Scenario 8'!G86</f>
        <v>0</v>
      </c>
      <c r="M85" s="139">
        <f>'Scenario 8'!H43+'Scenario 8'!H86</f>
        <v>0</v>
      </c>
      <c r="N85" s="139">
        <f>'Scenario 8'!I43+'Scenario 8'!I86</f>
        <v>0</v>
      </c>
      <c r="O85" s="139">
        <f>'Scenario 8'!J43+'Scenario 8'!J86</f>
        <v>0</v>
      </c>
      <c r="P85" s="139">
        <f>'Scenario 8'!K43+'Scenario 8'!K86</f>
        <v>0</v>
      </c>
      <c r="Q85" s="139">
        <f>'Scenario 8'!L43+'Scenario 8'!L86</f>
        <v>0</v>
      </c>
      <c r="R85" s="139">
        <f>'Scenario 8'!M43+'Scenario 8'!M86</f>
        <v>0</v>
      </c>
      <c r="S85" s="139">
        <f>'Scenario 8'!N43+'Scenario 8'!N86</f>
        <v>0</v>
      </c>
      <c r="T85" s="139">
        <f>'Scenario 8'!O43+'Scenario 8'!O86</f>
        <v>0</v>
      </c>
      <c r="U85" s="139">
        <f>'Scenario 8'!P43+'Scenario 8'!P86</f>
        <v>0</v>
      </c>
      <c r="V85" s="139">
        <f>'Scenario 8'!Q43+'Scenario 8'!Q86</f>
        <v>0</v>
      </c>
      <c r="W85" s="139">
        <f>'Scenario 8'!R43+'Scenario 8'!R86</f>
        <v>0</v>
      </c>
      <c r="X85" s="139">
        <f>'Scenario 8'!S43+'Scenario 8'!S86</f>
        <v>0</v>
      </c>
      <c r="Y85" s="139">
        <f>'Scenario 8'!T43+'Scenario 8'!T86</f>
        <v>0</v>
      </c>
      <c r="Z85" s="139">
        <f>'Scenario 8'!U43+'Scenario 8'!U86</f>
        <v>0</v>
      </c>
      <c r="AA85" s="139">
        <f>'Scenario 8'!V43+'Scenario 8'!V86</f>
        <v>0</v>
      </c>
      <c r="AB85" s="139">
        <f>'Scenario 8'!W43+'Scenario 8'!W86</f>
        <v>0</v>
      </c>
      <c r="AC85" s="139">
        <f>'Scenario 8'!X43+'Scenario 8'!X86</f>
        <v>0</v>
      </c>
      <c r="AD85" s="139">
        <f>'Scenario 8'!Y43+'Scenario 8'!Y86</f>
        <v>0</v>
      </c>
      <c r="AE85" s="139">
        <f>'Scenario 8'!Z43+'Scenario 8'!Z86</f>
        <v>0</v>
      </c>
      <c r="AF85" s="139">
        <f>'Scenario 8'!AA43+'Scenario 8'!AA86</f>
        <v>0</v>
      </c>
      <c r="AG85" s="139">
        <f>'Scenario 8'!AB43+'Scenario 8'!AB86</f>
        <v>0</v>
      </c>
      <c r="AH85" s="182">
        <f>'Scenario 8'!AC43+'Scenario 8'!AC86</f>
        <v>0</v>
      </c>
      <c r="AI85" s="70"/>
    </row>
    <row r="86" spans="2:35" x14ac:dyDescent="0.3">
      <c r="B86" s="3" t="s">
        <v>126</v>
      </c>
      <c r="C86" s="3" t="s">
        <v>125</v>
      </c>
      <c r="D86" t="s">
        <v>51</v>
      </c>
      <c r="J86" s="139">
        <f>'Scenario 8'!E129+'Scenario 8'!E172</f>
        <v>0</v>
      </c>
      <c r="K86" s="167">
        <f>'Scenario 8'!F129+'Scenario 8'!F172</f>
        <v>0</v>
      </c>
      <c r="L86" s="167">
        <f>'Scenario 8'!G129+'Scenario 8'!G172</f>
        <v>0</v>
      </c>
      <c r="M86" s="167">
        <f>'Scenario 8'!H129+'Scenario 8'!H172</f>
        <v>0</v>
      </c>
      <c r="N86" s="167">
        <f>'Scenario 8'!I129+'Scenario 8'!I172</f>
        <v>0</v>
      </c>
      <c r="O86" s="167">
        <f>'Scenario 8'!J129+'Scenario 8'!J172</f>
        <v>0</v>
      </c>
      <c r="P86" s="167">
        <f>'Scenario 8'!K129+'Scenario 8'!K172</f>
        <v>0</v>
      </c>
      <c r="Q86" s="167">
        <f>'Scenario 8'!L129+'Scenario 8'!L172</f>
        <v>0</v>
      </c>
      <c r="R86" s="167">
        <f>'Scenario 8'!M129+'Scenario 8'!M172</f>
        <v>0</v>
      </c>
      <c r="S86" s="167">
        <f>'Scenario 8'!N129+'Scenario 8'!N172</f>
        <v>0</v>
      </c>
      <c r="T86" s="167">
        <f>'Scenario 8'!O129+'Scenario 8'!O172</f>
        <v>0</v>
      </c>
      <c r="U86" s="167">
        <f>'Scenario 8'!P129+'Scenario 8'!P172</f>
        <v>0</v>
      </c>
      <c r="V86" s="167">
        <f>'Scenario 8'!Q129+'Scenario 8'!Q172</f>
        <v>0</v>
      </c>
      <c r="W86" s="167">
        <f>'Scenario 8'!R129+'Scenario 8'!R172</f>
        <v>0</v>
      </c>
      <c r="X86" s="167">
        <f>'Scenario 8'!S129+'Scenario 8'!S172</f>
        <v>0</v>
      </c>
      <c r="Y86" s="167">
        <f>'Scenario 8'!T129+'Scenario 8'!T172</f>
        <v>0</v>
      </c>
      <c r="Z86" s="167">
        <f>'Scenario 8'!U129+'Scenario 8'!U172</f>
        <v>0</v>
      </c>
      <c r="AA86" s="167">
        <f>'Scenario 8'!V129+'Scenario 8'!V172</f>
        <v>0</v>
      </c>
      <c r="AB86" s="167">
        <f>'Scenario 8'!W129+'Scenario 8'!W172</f>
        <v>0</v>
      </c>
      <c r="AC86" s="167">
        <f>'Scenario 8'!X129+'Scenario 8'!X172</f>
        <v>0</v>
      </c>
      <c r="AD86" s="167">
        <f>'Scenario 8'!Y129+'Scenario 8'!Y172</f>
        <v>0</v>
      </c>
      <c r="AE86" s="167">
        <f>'Scenario 8'!Z129+'Scenario 8'!Z172</f>
        <v>0</v>
      </c>
      <c r="AF86" s="167">
        <f>'Scenario 8'!AA129+'Scenario 8'!AA172</f>
        <v>0</v>
      </c>
      <c r="AG86" s="167">
        <f>'Scenario 8'!AB129+'Scenario 8'!AB172</f>
        <v>0</v>
      </c>
      <c r="AH86" s="29">
        <f>'Scenario 8'!AC129+'Scenario 8'!AC172</f>
        <v>0</v>
      </c>
      <c r="AI86" s="70"/>
    </row>
    <row r="87" spans="2:35" x14ac:dyDescent="0.3">
      <c r="B87" s="17" t="s">
        <v>127</v>
      </c>
      <c r="C87" s="17" t="s">
        <v>125</v>
      </c>
      <c r="D87" s="184" t="s">
        <v>51</v>
      </c>
      <c r="E87" s="184"/>
      <c r="F87" s="184"/>
      <c r="G87" s="184"/>
      <c r="H87" s="184"/>
      <c r="I87" s="184"/>
      <c r="J87" s="176">
        <f>J86+J85</f>
        <v>0</v>
      </c>
      <c r="K87" s="176">
        <f t="shared" ref="K87:AH87" si="33">K86+K85</f>
        <v>0</v>
      </c>
      <c r="L87" s="176">
        <f t="shared" si="33"/>
        <v>0</v>
      </c>
      <c r="M87" s="176">
        <f t="shared" si="33"/>
        <v>0</v>
      </c>
      <c r="N87" s="176">
        <f t="shared" si="33"/>
        <v>0</v>
      </c>
      <c r="O87" s="176">
        <f t="shared" si="33"/>
        <v>0</v>
      </c>
      <c r="P87" s="176">
        <f t="shared" si="33"/>
        <v>0</v>
      </c>
      <c r="Q87" s="176">
        <f t="shared" si="33"/>
        <v>0</v>
      </c>
      <c r="R87" s="176">
        <f t="shared" si="33"/>
        <v>0</v>
      </c>
      <c r="S87" s="176">
        <f t="shared" si="33"/>
        <v>0</v>
      </c>
      <c r="T87" s="176">
        <f t="shared" si="33"/>
        <v>0</v>
      </c>
      <c r="U87" s="176">
        <f t="shared" si="33"/>
        <v>0</v>
      </c>
      <c r="V87" s="176">
        <f t="shared" si="33"/>
        <v>0</v>
      </c>
      <c r="W87" s="176">
        <f t="shared" si="33"/>
        <v>0</v>
      </c>
      <c r="X87" s="176">
        <f t="shared" si="33"/>
        <v>0</v>
      </c>
      <c r="Y87" s="176">
        <f t="shared" si="33"/>
        <v>0</v>
      </c>
      <c r="Z87" s="176">
        <f t="shared" si="33"/>
        <v>0</v>
      </c>
      <c r="AA87" s="176">
        <f t="shared" si="33"/>
        <v>0</v>
      </c>
      <c r="AB87" s="176">
        <f t="shared" si="33"/>
        <v>0</v>
      </c>
      <c r="AC87" s="176">
        <f t="shared" si="33"/>
        <v>0</v>
      </c>
      <c r="AD87" s="176">
        <f t="shared" si="33"/>
        <v>0</v>
      </c>
      <c r="AE87" s="176">
        <f t="shared" si="33"/>
        <v>0</v>
      </c>
      <c r="AF87" s="176">
        <f t="shared" si="33"/>
        <v>0</v>
      </c>
      <c r="AG87" s="176">
        <f t="shared" si="33"/>
        <v>0</v>
      </c>
      <c r="AH87" s="177">
        <f t="shared" si="33"/>
        <v>0</v>
      </c>
      <c r="AI87" s="70"/>
    </row>
    <row r="88" spans="2:35" x14ac:dyDescent="0.3">
      <c r="B88" s="181" t="s">
        <v>128</v>
      </c>
      <c r="C88" s="172"/>
      <c r="D88" s="183"/>
      <c r="E88" s="183"/>
      <c r="F88" s="183"/>
      <c r="G88" s="183"/>
      <c r="H88" s="183"/>
      <c r="I88" s="183"/>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80"/>
    </row>
    <row r="89" spans="2:35" x14ac:dyDescent="0.3">
      <c r="B89" s="3" t="s">
        <v>129</v>
      </c>
      <c r="C89" s="3" t="s">
        <v>125</v>
      </c>
      <c r="D89" t="s">
        <v>51</v>
      </c>
      <c r="J89" s="139">
        <f>J85-I85</f>
        <v>0</v>
      </c>
      <c r="K89" s="139">
        <f>K85-J85</f>
        <v>0</v>
      </c>
      <c r="L89" s="139">
        <f t="shared" ref="L89:AH89" si="34">L85-K85</f>
        <v>0</v>
      </c>
      <c r="M89" s="139">
        <f t="shared" si="34"/>
        <v>0</v>
      </c>
      <c r="N89" s="139">
        <f t="shared" si="34"/>
        <v>0</v>
      </c>
      <c r="O89" s="139">
        <f t="shared" si="34"/>
        <v>0</v>
      </c>
      <c r="P89" s="139">
        <f t="shared" si="34"/>
        <v>0</v>
      </c>
      <c r="Q89" s="139">
        <f t="shared" si="34"/>
        <v>0</v>
      </c>
      <c r="R89" s="139">
        <f t="shared" si="34"/>
        <v>0</v>
      </c>
      <c r="S89" s="139">
        <f t="shared" si="34"/>
        <v>0</v>
      </c>
      <c r="T89" s="139">
        <f t="shared" si="34"/>
        <v>0</v>
      </c>
      <c r="U89" s="139">
        <f t="shared" si="34"/>
        <v>0</v>
      </c>
      <c r="V89" s="139">
        <f t="shared" si="34"/>
        <v>0</v>
      </c>
      <c r="W89" s="139">
        <f t="shared" si="34"/>
        <v>0</v>
      </c>
      <c r="X89" s="139">
        <f t="shared" si="34"/>
        <v>0</v>
      </c>
      <c r="Y89" s="139">
        <f t="shared" si="34"/>
        <v>0</v>
      </c>
      <c r="Z89" s="139">
        <f t="shared" si="34"/>
        <v>0</v>
      </c>
      <c r="AA89" s="139">
        <f t="shared" si="34"/>
        <v>0</v>
      </c>
      <c r="AB89" s="139">
        <f t="shared" si="34"/>
        <v>0</v>
      </c>
      <c r="AC89" s="139">
        <f t="shared" si="34"/>
        <v>0</v>
      </c>
      <c r="AD89" s="139">
        <f t="shared" si="34"/>
        <v>0</v>
      </c>
      <c r="AE89" s="139">
        <f t="shared" si="34"/>
        <v>0</v>
      </c>
      <c r="AF89" s="139">
        <f t="shared" si="34"/>
        <v>0</v>
      </c>
      <c r="AG89" s="139">
        <f t="shared" si="34"/>
        <v>0</v>
      </c>
      <c r="AH89" s="182">
        <f t="shared" si="34"/>
        <v>0</v>
      </c>
    </row>
    <row r="90" spans="2:35" x14ac:dyDescent="0.3">
      <c r="B90" s="3" t="s">
        <v>130</v>
      </c>
      <c r="C90" s="3" t="s">
        <v>125</v>
      </c>
      <c r="D90" t="s">
        <v>51</v>
      </c>
      <c r="J90" s="139">
        <f>J86-I86</f>
        <v>0</v>
      </c>
      <c r="K90" s="139">
        <f t="shared" ref="K90:AH90" si="35">K86-J86</f>
        <v>0</v>
      </c>
      <c r="L90" s="139">
        <f t="shared" si="35"/>
        <v>0</v>
      </c>
      <c r="M90" s="139">
        <f t="shared" si="35"/>
        <v>0</v>
      </c>
      <c r="N90" s="139">
        <f t="shared" si="35"/>
        <v>0</v>
      </c>
      <c r="O90" s="139">
        <f t="shared" si="35"/>
        <v>0</v>
      </c>
      <c r="P90" s="139">
        <f t="shared" si="35"/>
        <v>0</v>
      </c>
      <c r="Q90" s="139">
        <f t="shared" si="35"/>
        <v>0</v>
      </c>
      <c r="R90" s="139">
        <f t="shared" si="35"/>
        <v>0</v>
      </c>
      <c r="S90" s="139">
        <f t="shared" si="35"/>
        <v>0</v>
      </c>
      <c r="T90" s="139">
        <f t="shared" si="35"/>
        <v>0</v>
      </c>
      <c r="U90" s="139">
        <f t="shared" si="35"/>
        <v>0</v>
      </c>
      <c r="V90" s="139">
        <f t="shared" si="35"/>
        <v>0</v>
      </c>
      <c r="W90" s="139">
        <f t="shared" si="35"/>
        <v>0</v>
      </c>
      <c r="X90" s="139">
        <f t="shared" si="35"/>
        <v>0</v>
      </c>
      <c r="Y90" s="139">
        <f t="shared" si="35"/>
        <v>0</v>
      </c>
      <c r="Z90" s="139">
        <f t="shared" si="35"/>
        <v>0</v>
      </c>
      <c r="AA90" s="139">
        <f t="shared" si="35"/>
        <v>0</v>
      </c>
      <c r="AB90" s="139">
        <f t="shared" si="35"/>
        <v>0</v>
      </c>
      <c r="AC90" s="139">
        <f t="shared" si="35"/>
        <v>0</v>
      </c>
      <c r="AD90" s="139">
        <f t="shared" si="35"/>
        <v>0</v>
      </c>
      <c r="AE90" s="139">
        <f t="shared" si="35"/>
        <v>0</v>
      </c>
      <c r="AF90" s="139">
        <f t="shared" si="35"/>
        <v>0</v>
      </c>
      <c r="AG90" s="139">
        <f t="shared" si="35"/>
        <v>0</v>
      </c>
      <c r="AH90" s="29">
        <f t="shared" si="35"/>
        <v>0</v>
      </c>
    </row>
    <row r="91" spans="2:35" x14ac:dyDescent="0.3">
      <c r="B91" s="17" t="s">
        <v>131</v>
      </c>
      <c r="C91" s="17" t="s">
        <v>125</v>
      </c>
      <c r="D91" s="184" t="s">
        <v>51</v>
      </c>
      <c r="E91" s="184"/>
      <c r="F91" s="184"/>
      <c r="G91" s="184"/>
      <c r="H91" s="184"/>
      <c r="I91" s="184"/>
      <c r="J91" s="176">
        <f t="shared" ref="J91:AH91" si="36">J87-I87</f>
        <v>0</v>
      </c>
      <c r="K91" s="176">
        <f t="shared" si="36"/>
        <v>0</v>
      </c>
      <c r="L91" s="176">
        <f t="shared" si="36"/>
        <v>0</v>
      </c>
      <c r="M91" s="176">
        <f t="shared" si="36"/>
        <v>0</v>
      </c>
      <c r="N91" s="176">
        <f t="shared" si="36"/>
        <v>0</v>
      </c>
      <c r="O91" s="176">
        <f t="shared" si="36"/>
        <v>0</v>
      </c>
      <c r="P91" s="176">
        <f t="shared" si="36"/>
        <v>0</v>
      </c>
      <c r="Q91" s="176">
        <f t="shared" si="36"/>
        <v>0</v>
      </c>
      <c r="R91" s="176">
        <f t="shared" si="36"/>
        <v>0</v>
      </c>
      <c r="S91" s="176">
        <f t="shared" si="36"/>
        <v>0</v>
      </c>
      <c r="T91" s="176">
        <f t="shared" si="36"/>
        <v>0</v>
      </c>
      <c r="U91" s="176">
        <f t="shared" si="36"/>
        <v>0</v>
      </c>
      <c r="V91" s="176">
        <f t="shared" si="36"/>
        <v>0</v>
      </c>
      <c r="W91" s="176">
        <f t="shared" si="36"/>
        <v>0</v>
      </c>
      <c r="X91" s="176">
        <f t="shared" si="36"/>
        <v>0</v>
      </c>
      <c r="Y91" s="176">
        <f t="shared" si="36"/>
        <v>0</v>
      </c>
      <c r="Z91" s="176">
        <f t="shared" si="36"/>
        <v>0</v>
      </c>
      <c r="AA91" s="176">
        <f t="shared" si="36"/>
        <v>0</v>
      </c>
      <c r="AB91" s="176">
        <f t="shared" si="36"/>
        <v>0</v>
      </c>
      <c r="AC91" s="176">
        <f t="shared" si="36"/>
        <v>0</v>
      </c>
      <c r="AD91" s="176">
        <f t="shared" si="36"/>
        <v>0</v>
      </c>
      <c r="AE91" s="176">
        <f t="shared" si="36"/>
        <v>0</v>
      </c>
      <c r="AF91" s="176">
        <f t="shared" si="36"/>
        <v>0</v>
      </c>
      <c r="AG91" s="176">
        <f t="shared" si="36"/>
        <v>0</v>
      </c>
      <c r="AH91" s="177">
        <f t="shared" si="36"/>
        <v>0</v>
      </c>
    </row>
    <row r="93" spans="2:35" ht="18" x14ac:dyDescent="0.35">
      <c r="B93" s="168" t="str">
        <f>'Scenario 9'!B1</f>
        <v>Scenario I - Alternative Pathway 9</v>
      </c>
      <c r="C93" s="54" t="s">
        <v>11</v>
      </c>
      <c r="D93" s="54" t="s">
        <v>12</v>
      </c>
      <c r="E93" s="7" t="s">
        <v>13</v>
      </c>
      <c r="F93" s="7" t="s">
        <v>14</v>
      </c>
      <c r="G93" s="7" t="s">
        <v>15</v>
      </c>
      <c r="H93" s="7" t="s">
        <v>16</v>
      </c>
      <c r="I93" s="7" t="s">
        <v>17</v>
      </c>
      <c r="J93" s="7" t="s">
        <v>18</v>
      </c>
      <c r="K93" s="7" t="s">
        <v>19</v>
      </c>
      <c r="L93" s="7" t="s">
        <v>20</v>
      </c>
      <c r="M93" s="7" t="s">
        <v>21</v>
      </c>
      <c r="N93" s="7" t="s">
        <v>22</v>
      </c>
      <c r="O93" s="7" t="s">
        <v>23</v>
      </c>
      <c r="P93" s="7" t="s">
        <v>24</v>
      </c>
      <c r="Q93" s="7" t="s">
        <v>25</v>
      </c>
      <c r="R93" s="7" t="s">
        <v>26</v>
      </c>
      <c r="S93" s="7" t="s">
        <v>27</v>
      </c>
      <c r="T93" s="7" t="s">
        <v>28</v>
      </c>
      <c r="U93" s="7" t="s">
        <v>29</v>
      </c>
      <c r="V93" s="7" t="s">
        <v>30</v>
      </c>
      <c r="W93" s="7" t="s">
        <v>31</v>
      </c>
      <c r="X93" s="7" t="s">
        <v>32</v>
      </c>
      <c r="Y93" s="7" t="s">
        <v>33</v>
      </c>
      <c r="Z93" s="7" t="s">
        <v>34</v>
      </c>
      <c r="AA93" s="7" t="s">
        <v>35</v>
      </c>
      <c r="AB93" s="7" t="s">
        <v>36</v>
      </c>
      <c r="AC93" s="7" t="s">
        <v>37</v>
      </c>
      <c r="AD93" s="7" t="s">
        <v>38</v>
      </c>
      <c r="AE93" s="7" t="s">
        <v>39</v>
      </c>
      <c r="AF93" s="7" t="s">
        <v>40</v>
      </c>
      <c r="AG93" s="7" t="s">
        <v>41</v>
      </c>
      <c r="AH93" s="7" t="s">
        <v>42</v>
      </c>
    </row>
    <row r="94" spans="2:35" x14ac:dyDescent="0.3">
      <c r="B94" s="181" t="s">
        <v>123</v>
      </c>
      <c r="C94" s="172"/>
      <c r="D94" s="183"/>
      <c r="E94" s="183"/>
      <c r="F94" s="183"/>
      <c r="G94" s="183"/>
      <c r="H94" s="183"/>
      <c r="I94" s="183"/>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80"/>
    </row>
    <row r="95" spans="2:35" x14ac:dyDescent="0.3">
      <c r="B95" s="3" t="s">
        <v>124</v>
      </c>
      <c r="C95" s="3" t="s">
        <v>125</v>
      </c>
      <c r="D95" t="s">
        <v>51</v>
      </c>
      <c r="J95" s="139">
        <f>'Scenario 9'!E43+'Scenario 9'!E86</f>
        <v>0</v>
      </c>
      <c r="K95" s="139">
        <f>'Scenario 9'!F43+'Scenario 9'!F86</f>
        <v>0</v>
      </c>
      <c r="L95" s="139">
        <f>'Scenario 9'!G43+'Scenario 9'!G86</f>
        <v>0</v>
      </c>
      <c r="M95" s="139">
        <f>'Scenario 9'!H43+'Scenario 9'!H86</f>
        <v>0</v>
      </c>
      <c r="N95" s="139">
        <f>'Scenario 9'!I43+'Scenario 9'!I86</f>
        <v>0</v>
      </c>
      <c r="O95" s="139">
        <f>'Scenario 9'!J43+'Scenario 9'!J86</f>
        <v>0</v>
      </c>
      <c r="P95" s="139">
        <f>'Scenario 9'!K43+'Scenario 9'!K86</f>
        <v>0</v>
      </c>
      <c r="Q95" s="139">
        <f>'Scenario 9'!L43+'Scenario 9'!L86</f>
        <v>0</v>
      </c>
      <c r="R95" s="139">
        <f>'Scenario 9'!M43+'Scenario 9'!M86</f>
        <v>0</v>
      </c>
      <c r="S95" s="139">
        <f>'Scenario 9'!N43+'Scenario 9'!N86</f>
        <v>0</v>
      </c>
      <c r="T95" s="139">
        <f>'Scenario 9'!O43+'Scenario 9'!O86</f>
        <v>0</v>
      </c>
      <c r="U95" s="139">
        <f>'Scenario 9'!P43+'Scenario 9'!P86</f>
        <v>0</v>
      </c>
      <c r="V95" s="139">
        <f>'Scenario 9'!Q43+'Scenario 9'!Q86</f>
        <v>0</v>
      </c>
      <c r="W95" s="139">
        <f>'Scenario 9'!R43+'Scenario 9'!R86</f>
        <v>0</v>
      </c>
      <c r="X95" s="139">
        <f>'Scenario 9'!S43+'Scenario 9'!S86</f>
        <v>0</v>
      </c>
      <c r="Y95" s="139">
        <f>'Scenario 9'!T43+'Scenario 9'!T86</f>
        <v>0</v>
      </c>
      <c r="Z95" s="139">
        <f>'Scenario 9'!U43+'Scenario 9'!U86</f>
        <v>0</v>
      </c>
      <c r="AA95" s="139">
        <f>'Scenario 9'!V43+'Scenario 9'!V86</f>
        <v>0</v>
      </c>
      <c r="AB95" s="139">
        <f>'Scenario 9'!W43+'Scenario 9'!W86</f>
        <v>0</v>
      </c>
      <c r="AC95" s="139">
        <f>'Scenario 9'!X43+'Scenario 9'!X86</f>
        <v>0</v>
      </c>
      <c r="AD95" s="139">
        <f>'Scenario 9'!Y43+'Scenario 9'!Y86</f>
        <v>0</v>
      </c>
      <c r="AE95" s="139">
        <f>'Scenario 9'!Z43+'Scenario 9'!Z86</f>
        <v>0</v>
      </c>
      <c r="AF95" s="139">
        <f>'Scenario 9'!AA43+'Scenario 9'!AA86</f>
        <v>0</v>
      </c>
      <c r="AG95" s="139">
        <f>'Scenario 9'!AB43+'Scenario 9'!AB86</f>
        <v>0</v>
      </c>
      <c r="AH95" s="182">
        <f>'Scenario 9'!AC43+'Scenario 9'!AC86</f>
        <v>0</v>
      </c>
      <c r="AI95" s="70"/>
    </row>
    <row r="96" spans="2:35" x14ac:dyDescent="0.3">
      <c r="B96" s="3" t="s">
        <v>126</v>
      </c>
      <c r="C96" s="3" t="s">
        <v>125</v>
      </c>
      <c r="D96" t="s">
        <v>51</v>
      </c>
      <c r="J96" s="139">
        <f>'Scenario 9'!E129+'Scenario 9'!E172</f>
        <v>0</v>
      </c>
      <c r="K96" s="167">
        <f>'Scenario 9'!F129+'Scenario 9'!F172</f>
        <v>0</v>
      </c>
      <c r="L96" s="167">
        <f>'Scenario 9'!G129+'Scenario 9'!G172</f>
        <v>0</v>
      </c>
      <c r="M96" s="167">
        <f>'Scenario 9'!H129+'Scenario 9'!H172</f>
        <v>0</v>
      </c>
      <c r="N96" s="167">
        <f>'Scenario 9'!I129+'Scenario 9'!I172</f>
        <v>0</v>
      </c>
      <c r="O96" s="167">
        <f>'Scenario 9'!J129+'Scenario 9'!J172</f>
        <v>0</v>
      </c>
      <c r="P96" s="167">
        <f>'Scenario 9'!K129+'Scenario 9'!K172</f>
        <v>0</v>
      </c>
      <c r="Q96" s="167">
        <f>'Scenario 9'!L129+'Scenario 9'!L172</f>
        <v>0</v>
      </c>
      <c r="R96" s="167">
        <f>'Scenario 9'!M129+'Scenario 9'!M172</f>
        <v>0</v>
      </c>
      <c r="S96" s="167">
        <f>'Scenario 9'!N129+'Scenario 9'!N172</f>
        <v>0</v>
      </c>
      <c r="T96" s="167">
        <f>'Scenario 9'!O129+'Scenario 9'!O172</f>
        <v>0</v>
      </c>
      <c r="U96" s="167">
        <f>'Scenario 9'!P129+'Scenario 9'!P172</f>
        <v>0</v>
      </c>
      <c r="V96" s="167">
        <f>'Scenario 9'!Q129+'Scenario 9'!Q172</f>
        <v>0</v>
      </c>
      <c r="W96" s="167">
        <f>'Scenario 9'!R129+'Scenario 9'!R172</f>
        <v>0</v>
      </c>
      <c r="X96" s="167">
        <f>'Scenario 9'!S129+'Scenario 9'!S172</f>
        <v>0</v>
      </c>
      <c r="Y96" s="167">
        <f>'Scenario 9'!T129+'Scenario 9'!T172</f>
        <v>0</v>
      </c>
      <c r="Z96" s="167">
        <f>'Scenario 9'!U129+'Scenario 9'!U172</f>
        <v>0</v>
      </c>
      <c r="AA96" s="167">
        <f>'Scenario 9'!V129+'Scenario 9'!V172</f>
        <v>0</v>
      </c>
      <c r="AB96" s="167">
        <f>'Scenario 9'!W129+'Scenario 9'!W172</f>
        <v>0</v>
      </c>
      <c r="AC96" s="167">
        <f>'Scenario 9'!X129+'Scenario 9'!X172</f>
        <v>0</v>
      </c>
      <c r="AD96" s="167">
        <f>'Scenario 9'!Y129+'Scenario 9'!Y172</f>
        <v>0</v>
      </c>
      <c r="AE96" s="167">
        <f>'Scenario 9'!Z129+'Scenario 9'!Z172</f>
        <v>0</v>
      </c>
      <c r="AF96" s="167">
        <f>'Scenario 9'!AA129+'Scenario 9'!AA172</f>
        <v>0</v>
      </c>
      <c r="AG96" s="167">
        <f>'Scenario 9'!AB129+'Scenario 9'!AB172</f>
        <v>0</v>
      </c>
      <c r="AH96" s="29">
        <f>'Scenario 9'!AC129+'Scenario 9'!AC172</f>
        <v>0</v>
      </c>
      <c r="AI96" s="70"/>
    </row>
    <row r="97" spans="2:35" x14ac:dyDescent="0.3">
      <c r="B97" s="17" t="s">
        <v>127</v>
      </c>
      <c r="C97" s="17" t="s">
        <v>125</v>
      </c>
      <c r="D97" s="184" t="s">
        <v>51</v>
      </c>
      <c r="E97" s="184"/>
      <c r="F97" s="184"/>
      <c r="G97" s="184"/>
      <c r="H97" s="184"/>
      <c r="I97" s="184"/>
      <c r="J97" s="176">
        <f>J96+J95</f>
        <v>0</v>
      </c>
      <c r="K97" s="176">
        <f t="shared" ref="K97:AH97" si="37">K96+K95</f>
        <v>0</v>
      </c>
      <c r="L97" s="176">
        <f t="shared" si="37"/>
        <v>0</v>
      </c>
      <c r="M97" s="176">
        <f t="shared" si="37"/>
        <v>0</v>
      </c>
      <c r="N97" s="176">
        <f t="shared" si="37"/>
        <v>0</v>
      </c>
      <c r="O97" s="176">
        <f t="shared" si="37"/>
        <v>0</v>
      </c>
      <c r="P97" s="176">
        <f t="shared" si="37"/>
        <v>0</v>
      </c>
      <c r="Q97" s="176">
        <f t="shared" si="37"/>
        <v>0</v>
      </c>
      <c r="R97" s="176">
        <f t="shared" si="37"/>
        <v>0</v>
      </c>
      <c r="S97" s="176">
        <f t="shared" si="37"/>
        <v>0</v>
      </c>
      <c r="T97" s="176">
        <f t="shared" si="37"/>
        <v>0</v>
      </c>
      <c r="U97" s="176">
        <f t="shared" si="37"/>
        <v>0</v>
      </c>
      <c r="V97" s="176">
        <f t="shared" si="37"/>
        <v>0</v>
      </c>
      <c r="W97" s="176">
        <f t="shared" si="37"/>
        <v>0</v>
      </c>
      <c r="X97" s="176">
        <f t="shared" si="37"/>
        <v>0</v>
      </c>
      <c r="Y97" s="176">
        <f t="shared" si="37"/>
        <v>0</v>
      </c>
      <c r="Z97" s="176">
        <f t="shared" si="37"/>
        <v>0</v>
      </c>
      <c r="AA97" s="176">
        <f t="shared" si="37"/>
        <v>0</v>
      </c>
      <c r="AB97" s="176">
        <f t="shared" si="37"/>
        <v>0</v>
      </c>
      <c r="AC97" s="176">
        <f t="shared" si="37"/>
        <v>0</v>
      </c>
      <c r="AD97" s="176">
        <f t="shared" si="37"/>
        <v>0</v>
      </c>
      <c r="AE97" s="176">
        <f t="shared" si="37"/>
        <v>0</v>
      </c>
      <c r="AF97" s="176">
        <f t="shared" si="37"/>
        <v>0</v>
      </c>
      <c r="AG97" s="176">
        <f t="shared" si="37"/>
        <v>0</v>
      </c>
      <c r="AH97" s="177">
        <f t="shared" si="37"/>
        <v>0</v>
      </c>
      <c r="AI97" s="70"/>
    </row>
    <row r="98" spans="2:35" x14ac:dyDescent="0.3">
      <c r="B98" s="181" t="s">
        <v>128</v>
      </c>
      <c r="C98" s="172"/>
      <c r="D98" s="183"/>
      <c r="E98" s="183"/>
      <c r="F98" s="183"/>
      <c r="G98" s="183"/>
      <c r="H98" s="183"/>
      <c r="I98" s="183"/>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80"/>
    </row>
    <row r="99" spans="2:35" x14ac:dyDescent="0.3">
      <c r="B99" s="3" t="s">
        <v>129</v>
      </c>
      <c r="C99" s="3" t="s">
        <v>125</v>
      </c>
      <c r="D99" t="s">
        <v>51</v>
      </c>
      <c r="J99" s="139">
        <f>J95-I95</f>
        <v>0</v>
      </c>
      <c r="K99" s="139">
        <f>K95-J95</f>
        <v>0</v>
      </c>
      <c r="L99" s="139">
        <f t="shared" ref="L99:AH99" si="38">L95-K95</f>
        <v>0</v>
      </c>
      <c r="M99" s="139">
        <f t="shared" si="38"/>
        <v>0</v>
      </c>
      <c r="N99" s="139">
        <f t="shared" si="38"/>
        <v>0</v>
      </c>
      <c r="O99" s="139">
        <f t="shared" si="38"/>
        <v>0</v>
      </c>
      <c r="P99" s="139">
        <f t="shared" si="38"/>
        <v>0</v>
      </c>
      <c r="Q99" s="139">
        <f t="shared" si="38"/>
        <v>0</v>
      </c>
      <c r="R99" s="139">
        <f t="shared" si="38"/>
        <v>0</v>
      </c>
      <c r="S99" s="139">
        <f t="shared" si="38"/>
        <v>0</v>
      </c>
      <c r="T99" s="139">
        <f t="shared" si="38"/>
        <v>0</v>
      </c>
      <c r="U99" s="139">
        <f t="shared" si="38"/>
        <v>0</v>
      </c>
      <c r="V99" s="139">
        <f t="shared" si="38"/>
        <v>0</v>
      </c>
      <c r="W99" s="139">
        <f t="shared" si="38"/>
        <v>0</v>
      </c>
      <c r="X99" s="139">
        <f t="shared" si="38"/>
        <v>0</v>
      </c>
      <c r="Y99" s="139">
        <f t="shared" si="38"/>
        <v>0</v>
      </c>
      <c r="Z99" s="139">
        <f t="shared" si="38"/>
        <v>0</v>
      </c>
      <c r="AA99" s="139">
        <f t="shared" si="38"/>
        <v>0</v>
      </c>
      <c r="AB99" s="139">
        <f t="shared" si="38"/>
        <v>0</v>
      </c>
      <c r="AC99" s="139">
        <f t="shared" si="38"/>
        <v>0</v>
      </c>
      <c r="AD99" s="139">
        <f t="shared" si="38"/>
        <v>0</v>
      </c>
      <c r="AE99" s="139">
        <f t="shared" si="38"/>
        <v>0</v>
      </c>
      <c r="AF99" s="139">
        <f t="shared" si="38"/>
        <v>0</v>
      </c>
      <c r="AG99" s="139">
        <f t="shared" si="38"/>
        <v>0</v>
      </c>
      <c r="AH99" s="182">
        <f t="shared" si="38"/>
        <v>0</v>
      </c>
    </row>
    <row r="100" spans="2:35" x14ac:dyDescent="0.3">
      <c r="B100" s="3" t="s">
        <v>130</v>
      </c>
      <c r="C100" s="3" t="s">
        <v>125</v>
      </c>
      <c r="D100" t="s">
        <v>51</v>
      </c>
      <c r="J100" s="139">
        <f>J96-I96</f>
        <v>0</v>
      </c>
      <c r="K100" s="139">
        <f t="shared" ref="K100:AH100" si="39">K96-J96</f>
        <v>0</v>
      </c>
      <c r="L100" s="139">
        <f t="shared" si="39"/>
        <v>0</v>
      </c>
      <c r="M100" s="139">
        <f t="shared" si="39"/>
        <v>0</v>
      </c>
      <c r="N100" s="139">
        <f t="shared" si="39"/>
        <v>0</v>
      </c>
      <c r="O100" s="139">
        <f t="shared" si="39"/>
        <v>0</v>
      </c>
      <c r="P100" s="139">
        <f t="shared" si="39"/>
        <v>0</v>
      </c>
      <c r="Q100" s="139">
        <f t="shared" si="39"/>
        <v>0</v>
      </c>
      <c r="R100" s="139">
        <f t="shared" si="39"/>
        <v>0</v>
      </c>
      <c r="S100" s="139">
        <f t="shared" si="39"/>
        <v>0</v>
      </c>
      <c r="T100" s="139">
        <f t="shared" si="39"/>
        <v>0</v>
      </c>
      <c r="U100" s="139">
        <f t="shared" si="39"/>
        <v>0</v>
      </c>
      <c r="V100" s="139">
        <f t="shared" si="39"/>
        <v>0</v>
      </c>
      <c r="W100" s="139">
        <f t="shared" si="39"/>
        <v>0</v>
      </c>
      <c r="X100" s="139">
        <f t="shared" si="39"/>
        <v>0</v>
      </c>
      <c r="Y100" s="139">
        <f t="shared" si="39"/>
        <v>0</v>
      </c>
      <c r="Z100" s="139">
        <f t="shared" si="39"/>
        <v>0</v>
      </c>
      <c r="AA100" s="139">
        <f t="shared" si="39"/>
        <v>0</v>
      </c>
      <c r="AB100" s="139">
        <f t="shared" si="39"/>
        <v>0</v>
      </c>
      <c r="AC100" s="139">
        <f t="shared" si="39"/>
        <v>0</v>
      </c>
      <c r="AD100" s="139">
        <f t="shared" si="39"/>
        <v>0</v>
      </c>
      <c r="AE100" s="139">
        <f t="shared" si="39"/>
        <v>0</v>
      </c>
      <c r="AF100" s="139">
        <f t="shared" si="39"/>
        <v>0</v>
      </c>
      <c r="AG100" s="139">
        <f t="shared" si="39"/>
        <v>0</v>
      </c>
      <c r="AH100" s="29">
        <f t="shared" si="39"/>
        <v>0</v>
      </c>
    </row>
    <row r="101" spans="2:35" x14ac:dyDescent="0.3">
      <c r="B101" s="17" t="s">
        <v>131</v>
      </c>
      <c r="C101" s="17" t="s">
        <v>125</v>
      </c>
      <c r="D101" s="184" t="s">
        <v>51</v>
      </c>
      <c r="E101" s="184"/>
      <c r="F101" s="184"/>
      <c r="G101" s="184"/>
      <c r="H101" s="184"/>
      <c r="I101" s="184"/>
      <c r="J101" s="176">
        <f t="shared" ref="J101:AH101" si="40">J97-I97</f>
        <v>0</v>
      </c>
      <c r="K101" s="176">
        <f t="shared" si="40"/>
        <v>0</v>
      </c>
      <c r="L101" s="176">
        <f t="shared" si="40"/>
        <v>0</v>
      </c>
      <c r="M101" s="176">
        <f t="shared" si="40"/>
        <v>0</v>
      </c>
      <c r="N101" s="176">
        <f t="shared" si="40"/>
        <v>0</v>
      </c>
      <c r="O101" s="176">
        <f t="shared" si="40"/>
        <v>0</v>
      </c>
      <c r="P101" s="176">
        <f t="shared" si="40"/>
        <v>0</v>
      </c>
      <c r="Q101" s="176">
        <f t="shared" si="40"/>
        <v>0</v>
      </c>
      <c r="R101" s="176">
        <f t="shared" si="40"/>
        <v>0</v>
      </c>
      <c r="S101" s="176">
        <f t="shared" si="40"/>
        <v>0</v>
      </c>
      <c r="T101" s="176">
        <f t="shared" si="40"/>
        <v>0</v>
      </c>
      <c r="U101" s="176">
        <f t="shared" si="40"/>
        <v>0</v>
      </c>
      <c r="V101" s="176">
        <f t="shared" si="40"/>
        <v>0</v>
      </c>
      <c r="W101" s="176">
        <f t="shared" si="40"/>
        <v>0</v>
      </c>
      <c r="X101" s="176">
        <f t="shared" si="40"/>
        <v>0</v>
      </c>
      <c r="Y101" s="176">
        <f t="shared" si="40"/>
        <v>0</v>
      </c>
      <c r="Z101" s="176">
        <f t="shared" si="40"/>
        <v>0</v>
      </c>
      <c r="AA101" s="176">
        <f t="shared" si="40"/>
        <v>0</v>
      </c>
      <c r="AB101" s="176">
        <f t="shared" si="40"/>
        <v>0</v>
      </c>
      <c r="AC101" s="176">
        <f t="shared" si="40"/>
        <v>0</v>
      </c>
      <c r="AD101" s="176">
        <f t="shared" si="40"/>
        <v>0</v>
      </c>
      <c r="AE101" s="176">
        <f t="shared" si="40"/>
        <v>0</v>
      </c>
      <c r="AF101" s="176">
        <f t="shared" si="40"/>
        <v>0</v>
      </c>
      <c r="AG101" s="176">
        <f t="shared" si="40"/>
        <v>0</v>
      </c>
      <c r="AH101" s="177">
        <f t="shared" si="40"/>
        <v>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C7AFC-1419-4B9E-A75F-9F41204E3974}">
  <sheetPr>
    <tabColor theme="1"/>
  </sheetPr>
  <dimension ref="A1"/>
  <sheetViews>
    <sheetView workbookViewId="0">
      <selection activeCell="P22" sqref="P22"/>
    </sheetView>
  </sheetViews>
  <sheetFormatPr defaultColWidth="8.88671875" defaultRowHeight="14.4" x14ac:dyDescent="0.3"/>
  <cols>
    <col min="1" max="16384" width="8.88671875" style="33"/>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66CEA-F926-4BB3-904D-A8DE6A0CBE27}">
  <sheetPr>
    <tabColor theme="9" tint="0.59999389629810485"/>
  </sheetPr>
  <dimension ref="B1:Y57"/>
  <sheetViews>
    <sheetView showGridLines="0" topLeftCell="A15" zoomScaleNormal="100" workbookViewId="0">
      <selection activeCell="P34" sqref="P34:T34"/>
    </sheetView>
  </sheetViews>
  <sheetFormatPr defaultColWidth="9.109375" defaultRowHeight="13.8" zeroHeight="1" x14ac:dyDescent="0.25"/>
  <cols>
    <col min="1" max="1" width="3.5546875" style="90" customWidth="1"/>
    <col min="2" max="2" width="5.109375" style="90" customWidth="1"/>
    <col min="3" max="3" width="42.44140625" style="90" customWidth="1"/>
    <col min="4" max="4" width="5.33203125" style="90" customWidth="1"/>
    <col min="5" max="5" width="4.109375" style="90" customWidth="1"/>
    <col min="6" max="21" width="9.109375" style="90"/>
    <col min="22" max="23" width="16.6640625" style="90" customWidth="1"/>
    <col min="24" max="24" width="4.88671875" style="90" customWidth="1"/>
    <col min="25" max="25" width="12.6640625" style="90" customWidth="1"/>
    <col min="26" max="16384" width="9.109375" style="90"/>
  </cols>
  <sheetData>
    <row r="1" spans="2:25" s="89" customFormat="1" ht="14.25" customHeight="1" x14ac:dyDescent="0.3"/>
    <row r="2" spans="2:25" ht="19.350000000000001" customHeight="1" x14ac:dyDescent="0.25">
      <c r="B2" s="274" t="s">
        <v>134</v>
      </c>
      <c r="C2" s="274"/>
      <c r="D2" s="274"/>
      <c r="E2" s="274"/>
      <c r="F2" s="274"/>
      <c r="G2" s="274"/>
      <c r="H2" s="274"/>
      <c r="I2" s="274"/>
      <c r="J2" s="274"/>
      <c r="K2" s="274"/>
      <c r="L2" s="274"/>
      <c r="M2" s="274"/>
      <c r="N2" s="274"/>
      <c r="O2" s="274"/>
      <c r="P2" s="274"/>
    </row>
    <row r="3" spans="2:25" ht="14.25" customHeight="1" x14ac:dyDescent="0.25">
      <c r="B3" s="169" t="str">
        <f>'Scenario 1'!B1</f>
        <v>Scenario A - Alternative Pathway 1</v>
      </c>
      <c r="C3" s="92"/>
      <c r="D3" s="93"/>
      <c r="E3" s="94"/>
      <c r="F3" s="94"/>
      <c r="G3" s="94"/>
      <c r="H3" s="94"/>
      <c r="I3" s="94"/>
      <c r="J3" s="94"/>
    </row>
    <row r="4" spans="2:25" ht="14.85" customHeight="1" thickBot="1" x14ac:dyDescent="0.3">
      <c r="B4" s="91"/>
      <c r="C4" s="95" t="s">
        <v>135</v>
      </c>
      <c r="D4" s="93"/>
      <c r="E4" s="94"/>
      <c r="F4" s="94"/>
      <c r="G4" s="94"/>
      <c r="H4" s="94"/>
      <c r="I4" s="94"/>
      <c r="J4" s="94"/>
    </row>
    <row r="5" spans="2:25" ht="14.85" customHeight="1" thickBot="1" x14ac:dyDescent="0.3">
      <c r="B5" s="275" t="s">
        <v>136</v>
      </c>
      <c r="C5" s="275"/>
      <c r="D5" s="275" t="s">
        <v>137</v>
      </c>
      <c r="E5" s="278" t="s">
        <v>138</v>
      </c>
      <c r="F5" s="96" t="s">
        <v>139</v>
      </c>
      <c r="G5" s="96"/>
      <c r="H5" s="96"/>
      <c r="I5" s="96"/>
      <c r="J5" s="96"/>
      <c r="K5" s="96"/>
      <c r="L5" s="96"/>
      <c r="M5" s="96"/>
      <c r="N5" s="96"/>
      <c r="O5" s="96"/>
      <c r="P5" s="96"/>
      <c r="Q5" s="96"/>
      <c r="R5" s="96"/>
      <c r="S5" s="96"/>
      <c r="T5" s="96"/>
      <c r="U5" s="96"/>
      <c r="V5" s="96"/>
      <c r="W5" s="96"/>
      <c r="Y5" s="281" t="s">
        <v>140</v>
      </c>
    </row>
    <row r="6" spans="2:25" ht="14.85" customHeight="1" thickBot="1" x14ac:dyDescent="0.3">
      <c r="B6" s="276"/>
      <c r="C6" s="276"/>
      <c r="D6" s="276"/>
      <c r="E6" s="279"/>
      <c r="F6" s="96" t="s">
        <v>141</v>
      </c>
      <c r="G6" s="96"/>
      <c r="H6" s="96"/>
      <c r="I6" s="96"/>
      <c r="J6" s="96"/>
      <c r="K6" s="97" t="s">
        <v>142</v>
      </c>
      <c r="L6" s="98"/>
      <c r="M6" s="98"/>
      <c r="N6" s="98"/>
      <c r="O6" s="99"/>
      <c r="P6" s="100"/>
      <c r="Q6" s="98"/>
      <c r="R6" s="98"/>
      <c r="S6" s="98"/>
      <c r="T6" s="99"/>
      <c r="U6" s="101" t="s">
        <v>143</v>
      </c>
      <c r="V6" s="101"/>
      <c r="W6" s="101"/>
      <c r="Y6" s="282"/>
    </row>
    <row r="7" spans="2:25" ht="14.85" customHeight="1" thickBot="1" x14ac:dyDescent="0.3">
      <c r="B7" s="277"/>
      <c r="C7" s="277"/>
      <c r="D7" s="277"/>
      <c r="E7" s="280"/>
      <c r="F7" s="102" t="s">
        <v>144</v>
      </c>
      <c r="G7" s="102" t="s">
        <v>144</v>
      </c>
      <c r="H7" s="102" t="s">
        <v>145</v>
      </c>
      <c r="I7" s="102" t="s">
        <v>146</v>
      </c>
      <c r="J7" s="102" t="s">
        <v>147</v>
      </c>
      <c r="K7" s="102" t="s">
        <v>148</v>
      </c>
      <c r="L7" s="103" t="s">
        <v>149</v>
      </c>
      <c r="M7" s="103" t="s">
        <v>150</v>
      </c>
      <c r="N7" s="103" t="s">
        <v>151</v>
      </c>
      <c r="O7" s="104" t="s">
        <v>152</v>
      </c>
      <c r="P7" s="105" t="s">
        <v>153</v>
      </c>
      <c r="Q7" s="103" t="s">
        <v>154</v>
      </c>
      <c r="R7" s="103" t="s">
        <v>155</v>
      </c>
      <c r="S7" s="103" t="s">
        <v>156</v>
      </c>
      <c r="T7" s="104" t="s">
        <v>157</v>
      </c>
      <c r="U7" s="106" t="s">
        <v>158</v>
      </c>
      <c r="V7" s="106" t="s">
        <v>159</v>
      </c>
      <c r="W7" s="106" t="s">
        <v>160</v>
      </c>
      <c r="Y7" s="283"/>
    </row>
    <row r="8" spans="2:25" ht="14.85" customHeight="1" thickBot="1" x14ac:dyDescent="0.3">
      <c r="B8" s="107"/>
      <c r="C8" s="107"/>
      <c r="D8" s="108"/>
      <c r="E8" s="108"/>
      <c r="Y8" s="108"/>
    </row>
    <row r="9" spans="2:25" ht="15" customHeight="1" thickBot="1" x14ac:dyDescent="0.35">
      <c r="B9" s="102" t="s">
        <v>161</v>
      </c>
      <c r="C9" s="109" t="s">
        <v>162</v>
      </c>
    </row>
    <row r="10" spans="2:25" ht="14.25" customHeight="1" x14ac:dyDescent="0.25">
      <c r="B10" s="110">
        <v>1</v>
      </c>
      <c r="C10" s="111" t="s">
        <v>163</v>
      </c>
      <c r="D10" s="112" t="s">
        <v>125</v>
      </c>
      <c r="E10" s="113">
        <v>2</v>
      </c>
      <c r="F10" s="188"/>
      <c r="G10" s="189"/>
      <c r="H10" s="189"/>
      <c r="I10" s="189"/>
      <c r="J10" s="189"/>
      <c r="K10" s="188">
        <f>'Change in Bills'!J9</f>
        <v>3.3771735019566878</v>
      </c>
      <c r="L10" s="189">
        <f>'Change in Bills'!K9</f>
        <v>5.702385916062636</v>
      </c>
      <c r="M10" s="189">
        <f>'Change in Bills'!L9</f>
        <v>8.1328917369174949</v>
      </c>
      <c r="N10" s="189">
        <f>'Change in Bills'!M9</f>
        <v>6.0592608645973129</v>
      </c>
      <c r="O10" s="190">
        <f>'Change in Bills'!N9</f>
        <v>4.4289981098137865</v>
      </c>
      <c r="P10" s="140">
        <f>'Change in Bills'!O9</f>
        <v>4.7092608959912283</v>
      </c>
      <c r="Q10" s="141">
        <f>'Change in Bills'!P9</f>
        <v>3.6033782469253168</v>
      </c>
      <c r="R10" s="141">
        <f>'Change in Bills'!Q9</f>
        <v>3.3288422838761278</v>
      </c>
      <c r="S10" s="141">
        <f>'Change in Bills'!R9</f>
        <v>3.0666455068934582</v>
      </c>
      <c r="T10" s="142">
        <f>'Change in Bills'!S9</f>
        <v>2.8226579407443921</v>
      </c>
      <c r="U10" s="197">
        <f>AVERAGE('Change in Bills'!T9:X9)</f>
        <v>1.8263253812874098</v>
      </c>
      <c r="V10" s="191">
        <f>AVERAGE('Change in Bills'!Y9:AC9)</f>
        <v>0.9586992061900631</v>
      </c>
      <c r="W10" s="201">
        <f>AVERAGE('Change in Bills'!AD9:AH9)</f>
        <v>-0.50485494564397582</v>
      </c>
      <c r="Y10" s="113" t="s">
        <v>164</v>
      </c>
    </row>
    <row r="11" spans="2:25" ht="14.25" customHeight="1" x14ac:dyDescent="0.25">
      <c r="B11" s="114">
        <v>2</v>
      </c>
      <c r="C11" s="111" t="s">
        <v>165</v>
      </c>
      <c r="D11" s="115" t="s">
        <v>125</v>
      </c>
      <c r="E11" s="116">
        <v>2</v>
      </c>
      <c r="F11" s="143"/>
      <c r="G11" s="144"/>
      <c r="H11" s="144"/>
      <c r="I11" s="144"/>
      <c r="J11" s="145"/>
      <c r="K11" s="143">
        <f>'Change in Bills'!J19</f>
        <v>3.3771735019566878</v>
      </c>
      <c r="L11" s="144">
        <f>'Change in Bills'!K19</f>
        <v>5.702385916062636</v>
      </c>
      <c r="M11" s="144">
        <f>'Change in Bills'!L19</f>
        <v>8.1328917369174949</v>
      </c>
      <c r="N11" s="144">
        <f>'Change in Bills'!M19</f>
        <v>6.0592608645973129</v>
      </c>
      <c r="O11" s="145">
        <f>'Change in Bills'!N19</f>
        <v>4.4289981098137865</v>
      </c>
      <c r="P11" s="143">
        <f>'Change in Bills'!O19</f>
        <v>6.117243391753739</v>
      </c>
      <c r="Q11" s="144">
        <f>'Change in Bills'!P19</f>
        <v>6.3312415043846357</v>
      </c>
      <c r="R11" s="144">
        <f>'Change in Bills'!Q19</f>
        <v>5.8666413587211679</v>
      </c>
      <c r="S11" s="144">
        <f>'Change in Bills'!R19</f>
        <v>5.425703127832918</v>
      </c>
      <c r="T11" s="145">
        <f>'Change in Bills'!S19</f>
        <v>5.0135570186880258</v>
      </c>
      <c r="U11" s="198">
        <f>AVERAGE('Change in Bills'!T19:X19)</f>
        <v>3.8882901442140607</v>
      </c>
      <c r="V11" s="192">
        <f>AVERAGE('Change in Bills'!Y19:AC19)</f>
        <v>0.16819638463480543</v>
      </c>
      <c r="W11" s="202">
        <f>AVERAGE('Change in Bills'!AD19:AH19)</f>
        <v>-1.336849202656623</v>
      </c>
      <c r="Y11" s="117" t="s">
        <v>166</v>
      </c>
    </row>
    <row r="12" spans="2:25" ht="14.25" customHeight="1" x14ac:dyDescent="0.25">
      <c r="B12" s="118">
        <v>3</v>
      </c>
      <c r="C12" s="111" t="s">
        <v>167</v>
      </c>
      <c r="D12" s="115" t="s">
        <v>125</v>
      </c>
      <c r="E12" s="116">
        <v>2</v>
      </c>
      <c r="F12" s="143"/>
      <c r="G12" s="144"/>
      <c r="H12" s="144"/>
      <c r="I12" s="144"/>
      <c r="J12" s="145"/>
      <c r="K12" s="143">
        <f>'Change in Bills'!J29</f>
        <v>3.3771735019566878</v>
      </c>
      <c r="L12" s="144">
        <f>'Change in Bills'!K29</f>
        <v>5.702385916062636</v>
      </c>
      <c r="M12" s="144">
        <f>'Change in Bills'!L29</f>
        <v>8.1328917369174949</v>
      </c>
      <c r="N12" s="144">
        <f>'Change in Bills'!M29</f>
        <v>6.0592608645973129</v>
      </c>
      <c r="O12" s="145">
        <f>'Change in Bills'!N29</f>
        <v>4.4289981098137865</v>
      </c>
      <c r="P12" s="143">
        <f>'Change in Bills'!O29</f>
        <v>4.7092608959912283</v>
      </c>
      <c r="Q12" s="144">
        <f>'Change in Bills'!P29</f>
        <v>3.6033782469253168</v>
      </c>
      <c r="R12" s="144">
        <f>'Change in Bills'!Q29</f>
        <v>3.3288422838761278</v>
      </c>
      <c r="S12" s="144">
        <f>'Change in Bills'!R29</f>
        <v>3.0666455068934582</v>
      </c>
      <c r="T12" s="145">
        <f>'Change in Bills'!S29</f>
        <v>2.822657940744385</v>
      </c>
      <c r="U12" s="198">
        <f>AVERAGE('Change in Bills'!T29:X29)</f>
        <v>1.8263253812874098</v>
      </c>
      <c r="V12" s="192">
        <f>AVERAGE('Change in Bills'!Y29:AC29)</f>
        <v>0.95869920619006166</v>
      </c>
      <c r="W12" s="202">
        <f>AVERAGE('Change in Bills'!AD29:AH29)</f>
        <v>-0.50485494564397304</v>
      </c>
      <c r="Y12" s="117" t="s">
        <v>168</v>
      </c>
    </row>
    <row r="13" spans="2:25" ht="14.25" customHeight="1" x14ac:dyDescent="0.25">
      <c r="B13" s="114">
        <v>4</v>
      </c>
      <c r="C13" s="111" t="s">
        <v>169</v>
      </c>
      <c r="D13" s="115" t="s">
        <v>125</v>
      </c>
      <c r="E13" s="116">
        <v>2</v>
      </c>
      <c r="F13" s="143"/>
      <c r="G13" s="144"/>
      <c r="H13" s="144"/>
      <c r="I13" s="144"/>
      <c r="J13" s="145"/>
      <c r="K13" s="143">
        <f>'Change in Bills'!J39</f>
        <v>3.3771735019566878</v>
      </c>
      <c r="L13" s="144">
        <f>'Change in Bills'!K39</f>
        <v>5.702385916062636</v>
      </c>
      <c r="M13" s="144">
        <f>'Change in Bills'!L39</f>
        <v>8.1328917369174949</v>
      </c>
      <c r="N13" s="144">
        <f>'Change in Bills'!M39</f>
        <v>6.0592608645973129</v>
      </c>
      <c r="O13" s="145">
        <f>'Change in Bills'!N39</f>
        <v>4.4289981098137865</v>
      </c>
      <c r="P13" s="143">
        <f>'Change in Bills'!O39</f>
        <v>4.7092608959912283</v>
      </c>
      <c r="Q13" s="144">
        <f>'Change in Bills'!P39</f>
        <v>3.6033782469253168</v>
      </c>
      <c r="R13" s="144">
        <f>'Change in Bills'!Q39</f>
        <v>3.3288422838761278</v>
      </c>
      <c r="S13" s="144">
        <f>'Change in Bills'!R39</f>
        <v>3.0666455068934582</v>
      </c>
      <c r="T13" s="145">
        <f>'Change in Bills'!S39</f>
        <v>2.822657940744385</v>
      </c>
      <c r="U13" s="198">
        <f>AVERAGE('Change in Bills'!T39:X39)</f>
        <v>1.8263253812874098</v>
      </c>
      <c r="V13" s="192">
        <f>AVERAGE('Change in Bills'!Y39:AC39)</f>
        <v>0.95869920619006166</v>
      </c>
      <c r="W13" s="202">
        <f>AVERAGE('Change in Bills'!AD39:AH39)</f>
        <v>-0.50485494564397304</v>
      </c>
      <c r="Y13" s="117" t="s">
        <v>170</v>
      </c>
    </row>
    <row r="14" spans="2:25" ht="14.25" customHeight="1" x14ac:dyDescent="0.25">
      <c r="B14" s="118">
        <v>5</v>
      </c>
      <c r="C14" s="111" t="s">
        <v>171</v>
      </c>
      <c r="D14" s="115" t="s">
        <v>125</v>
      </c>
      <c r="E14" s="116">
        <v>2</v>
      </c>
      <c r="F14" s="143"/>
      <c r="G14" s="144"/>
      <c r="H14" s="144"/>
      <c r="I14" s="144"/>
      <c r="J14" s="145"/>
      <c r="K14" s="143">
        <f>'Change in Bills'!J49</f>
        <v>3.3771735019566878</v>
      </c>
      <c r="L14" s="144">
        <f>'Change in Bills'!K49</f>
        <v>5.702385916062636</v>
      </c>
      <c r="M14" s="144">
        <f>'Change in Bills'!L49</f>
        <v>8.1328917369174949</v>
      </c>
      <c r="N14" s="144">
        <f>'Change in Bills'!M49</f>
        <v>6.0592608645973129</v>
      </c>
      <c r="O14" s="145">
        <f>'Change in Bills'!N49</f>
        <v>4.4289981098137865</v>
      </c>
      <c r="P14" s="143">
        <f>'Change in Bills'!O49</f>
        <v>4.7092608959912283</v>
      </c>
      <c r="Q14" s="144">
        <f>'Change in Bills'!P49</f>
        <v>3.6033782469253168</v>
      </c>
      <c r="R14" s="144">
        <f>'Change in Bills'!Q49</f>
        <v>3.3288422838761278</v>
      </c>
      <c r="S14" s="144">
        <f>'Change in Bills'!R49</f>
        <v>3.0666455068934582</v>
      </c>
      <c r="T14" s="145">
        <f>'Change in Bills'!S49</f>
        <v>2.822657940744385</v>
      </c>
      <c r="U14" s="198">
        <f>AVERAGE('Change in Bills'!T49:X49)</f>
        <v>1.8263253812874098</v>
      </c>
      <c r="V14" s="192">
        <f>AVERAGE('Change in Bills'!Y49:AC49)</f>
        <v>0.95869920619006166</v>
      </c>
      <c r="W14" s="202">
        <f>AVERAGE('Change in Bills'!AD49:AH49)</f>
        <v>-0.50485494564397304</v>
      </c>
      <c r="Y14" s="117" t="s">
        <v>172</v>
      </c>
    </row>
    <row r="15" spans="2:25" ht="14.25" customHeight="1" x14ac:dyDescent="0.25">
      <c r="B15" s="114">
        <v>6</v>
      </c>
      <c r="C15" s="111" t="s">
        <v>173</v>
      </c>
      <c r="D15" s="115" t="s">
        <v>125</v>
      </c>
      <c r="E15" s="116">
        <v>2</v>
      </c>
      <c r="F15" s="143"/>
      <c r="G15" s="144"/>
      <c r="H15" s="144"/>
      <c r="I15" s="144"/>
      <c r="J15" s="145"/>
      <c r="K15" s="143">
        <f>'Change in Bills'!J59</f>
        <v>3.3771735019566878</v>
      </c>
      <c r="L15" s="144">
        <f>'Change in Bills'!K59</f>
        <v>5.702385916062636</v>
      </c>
      <c r="M15" s="144">
        <f>'Change in Bills'!L59</f>
        <v>8.1328917369174949</v>
      </c>
      <c r="N15" s="144">
        <f>'Change in Bills'!M59</f>
        <v>6.0592608645973129</v>
      </c>
      <c r="O15" s="145">
        <f>'Change in Bills'!N59</f>
        <v>4.4289981098137865</v>
      </c>
      <c r="P15" s="143">
        <f>'Change in Bills'!O59</f>
        <v>4.7092608959912283</v>
      </c>
      <c r="Q15" s="144">
        <f>'Change in Bills'!P59</f>
        <v>3.6033782469253168</v>
      </c>
      <c r="R15" s="144">
        <f>'Change in Bills'!Q59</f>
        <v>3.3288422838761278</v>
      </c>
      <c r="S15" s="144">
        <f>'Change in Bills'!R59</f>
        <v>3.0666455068934582</v>
      </c>
      <c r="T15" s="145">
        <f>'Change in Bills'!S59</f>
        <v>2.822657940744385</v>
      </c>
      <c r="U15" s="198">
        <f>AVERAGE('Change in Bills'!T59:X59)</f>
        <v>1.8263253812874098</v>
      </c>
      <c r="V15" s="192">
        <f>AVERAGE('Change in Bills'!Y59:AC59)</f>
        <v>0.95869920619006166</v>
      </c>
      <c r="W15" s="202">
        <f>AVERAGE('Change in Bills'!AD59:AH59)</f>
        <v>-0.50485494564397304</v>
      </c>
      <c r="Y15" s="117" t="s">
        <v>174</v>
      </c>
    </row>
    <row r="16" spans="2:25" ht="14.25" customHeight="1" x14ac:dyDescent="0.25">
      <c r="B16" s="118">
        <v>7</v>
      </c>
      <c r="C16" s="111" t="s">
        <v>175</v>
      </c>
      <c r="D16" s="115" t="s">
        <v>125</v>
      </c>
      <c r="E16" s="116">
        <v>2</v>
      </c>
      <c r="F16" s="143"/>
      <c r="G16" s="144"/>
      <c r="H16" s="144"/>
      <c r="I16" s="144"/>
      <c r="J16" s="145"/>
      <c r="K16" s="143">
        <f>'Change in Bills'!J69</f>
        <v>0</v>
      </c>
      <c r="L16" s="144">
        <f>'Change in Bills'!K69</f>
        <v>0</v>
      </c>
      <c r="M16" s="144">
        <f>'Change in Bills'!L69</f>
        <v>0</v>
      </c>
      <c r="N16" s="144">
        <f>'Change in Bills'!M69</f>
        <v>0</v>
      </c>
      <c r="O16" s="145">
        <f>'Change in Bills'!N69</f>
        <v>0</v>
      </c>
      <c r="P16" s="143">
        <f>'Change in Bills'!O69</f>
        <v>0</v>
      </c>
      <c r="Q16" s="144">
        <f>'Change in Bills'!P69</f>
        <v>0</v>
      </c>
      <c r="R16" s="144">
        <f>'Change in Bills'!Q69</f>
        <v>0</v>
      </c>
      <c r="S16" s="144">
        <f>'Change in Bills'!R69</f>
        <v>0</v>
      </c>
      <c r="T16" s="145">
        <f>'Change in Bills'!S69</f>
        <v>0</v>
      </c>
      <c r="U16" s="198">
        <f>AVERAGE('Change in Bills'!T69:X69)</f>
        <v>0</v>
      </c>
      <c r="V16" s="192">
        <f>AVERAGE('Change in Bills'!Y69:AC69)</f>
        <v>0</v>
      </c>
      <c r="W16" s="202">
        <f>AVERAGE('Change in Bills'!AD69:AH69)</f>
        <v>0</v>
      </c>
      <c r="Y16" s="117" t="s">
        <v>176</v>
      </c>
    </row>
    <row r="17" spans="2:25" ht="14.25" customHeight="1" x14ac:dyDescent="0.25">
      <c r="B17" s="118">
        <v>8</v>
      </c>
      <c r="C17" s="111" t="s">
        <v>177</v>
      </c>
      <c r="D17" s="115" t="s">
        <v>125</v>
      </c>
      <c r="E17" s="116">
        <v>2</v>
      </c>
      <c r="F17" s="143"/>
      <c r="G17" s="144"/>
      <c r="H17" s="144"/>
      <c r="I17" s="144"/>
      <c r="J17" s="145"/>
      <c r="K17" s="143">
        <f>'Change in Bills'!J79</f>
        <v>0</v>
      </c>
      <c r="L17" s="144">
        <f>'Change in Bills'!K79</f>
        <v>0</v>
      </c>
      <c r="M17" s="144">
        <f>'Change in Bills'!L79</f>
        <v>0</v>
      </c>
      <c r="N17" s="144">
        <f>'Change in Bills'!M79</f>
        <v>0</v>
      </c>
      <c r="O17" s="145">
        <f>'Change in Bills'!N79</f>
        <v>0</v>
      </c>
      <c r="P17" s="143">
        <f>'Change in Bills'!O79</f>
        <v>0</v>
      </c>
      <c r="Q17" s="144">
        <f>'Change in Bills'!P79</f>
        <v>0</v>
      </c>
      <c r="R17" s="144">
        <f>'Change in Bills'!Q79</f>
        <v>0</v>
      </c>
      <c r="S17" s="144">
        <f>'Change in Bills'!R79</f>
        <v>0</v>
      </c>
      <c r="T17" s="145">
        <f>'Change in Bills'!S79</f>
        <v>0</v>
      </c>
      <c r="U17" s="198">
        <f>AVERAGE('Change in Bills'!T79:X79)</f>
        <v>0</v>
      </c>
      <c r="V17" s="192">
        <f>AVERAGE('Change in Bills'!Y79:AC79)</f>
        <v>0</v>
      </c>
      <c r="W17" s="202">
        <f>AVERAGE('Change in Bills'!AD79:AH79)</f>
        <v>0</v>
      </c>
      <c r="Y17" s="117" t="s">
        <v>178</v>
      </c>
    </row>
    <row r="18" spans="2:25" ht="14.25" customHeight="1" x14ac:dyDescent="0.25">
      <c r="B18" s="119">
        <v>9</v>
      </c>
      <c r="C18" s="120" t="s">
        <v>179</v>
      </c>
      <c r="D18" s="121" t="s">
        <v>125</v>
      </c>
      <c r="E18" s="122">
        <v>2</v>
      </c>
      <c r="F18" s="143"/>
      <c r="G18" s="144"/>
      <c r="H18" s="144"/>
      <c r="I18" s="144"/>
      <c r="J18" s="145"/>
      <c r="K18" s="143">
        <f>'Change in Bills'!J89</f>
        <v>0</v>
      </c>
      <c r="L18" s="144">
        <f>'Change in Bills'!K89</f>
        <v>0</v>
      </c>
      <c r="M18" s="144">
        <f>'Change in Bills'!L89</f>
        <v>0</v>
      </c>
      <c r="N18" s="144">
        <f>'Change in Bills'!M89</f>
        <v>0</v>
      </c>
      <c r="O18" s="145">
        <f>'Change in Bills'!N89</f>
        <v>0</v>
      </c>
      <c r="P18" s="143">
        <f>'Change in Bills'!O89</f>
        <v>0</v>
      </c>
      <c r="Q18" s="144">
        <f>'Change in Bills'!P89</f>
        <v>0</v>
      </c>
      <c r="R18" s="144">
        <f>'Change in Bills'!Q89</f>
        <v>0</v>
      </c>
      <c r="S18" s="144">
        <f>'Change in Bills'!R89</f>
        <v>0</v>
      </c>
      <c r="T18" s="145">
        <f>'Change in Bills'!S89</f>
        <v>0</v>
      </c>
      <c r="U18" s="198">
        <f>AVERAGE('Change in Bills'!T89:X89)</f>
        <v>0</v>
      </c>
      <c r="V18" s="192">
        <f>AVERAGE('Change in Bills'!Y89:AC89)</f>
        <v>0</v>
      </c>
      <c r="W18" s="202">
        <f>AVERAGE('Change in Bills'!AD89:AH89)</f>
        <v>0</v>
      </c>
      <c r="Y18" s="123" t="s">
        <v>180</v>
      </c>
    </row>
    <row r="19" spans="2:25" ht="14.85" customHeight="1" thickBot="1" x14ac:dyDescent="0.3">
      <c r="B19" s="124">
        <v>10</v>
      </c>
      <c r="C19" s="125" t="s">
        <v>181</v>
      </c>
      <c r="D19" s="126" t="s">
        <v>125</v>
      </c>
      <c r="E19" s="127">
        <v>2</v>
      </c>
      <c r="F19" s="185"/>
      <c r="G19" s="186"/>
      <c r="H19" s="186"/>
      <c r="I19" s="186"/>
      <c r="J19" s="187"/>
      <c r="K19" s="185">
        <f>'Change in Bills'!J99</f>
        <v>0</v>
      </c>
      <c r="L19" s="186">
        <f>'Change in Bills'!K99</f>
        <v>0</v>
      </c>
      <c r="M19" s="186">
        <f>'Change in Bills'!L99</f>
        <v>0</v>
      </c>
      <c r="N19" s="186">
        <f>'Change in Bills'!M99</f>
        <v>0</v>
      </c>
      <c r="O19" s="187">
        <f>'Change in Bills'!N99</f>
        <v>0</v>
      </c>
      <c r="P19" s="185">
        <f>'Change in Bills'!O99</f>
        <v>0</v>
      </c>
      <c r="Q19" s="186">
        <f>'Change in Bills'!P99</f>
        <v>0</v>
      </c>
      <c r="R19" s="186">
        <f>'Change in Bills'!Q99</f>
        <v>0</v>
      </c>
      <c r="S19" s="186">
        <f>'Change in Bills'!R99</f>
        <v>0</v>
      </c>
      <c r="T19" s="187">
        <f>'Change in Bills'!S99</f>
        <v>0</v>
      </c>
      <c r="U19" s="199">
        <f>AVERAGE('Change in Bills'!T99:X99)</f>
        <v>0</v>
      </c>
      <c r="V19" s="193">
        <f>AVERAGE('Change in Bills'!Y99:AC99)</f>
        <v>0</v>
      </c>
      <c r="W19" s="193">
        <f>AVERAGE('Change in Bills'!AD99:AH99)</f>
        <v>0</v>
      </c>
      <c r="Y19" s="128" t="s">
        <v>182</v>
      </c>
    </row>
    <row r="20" spans="2:25" ht="14.85" customHeight="1" thickBot="1" x14ac:dyDescent="0.3"/>
    <row r="21" spans="2:25" ht="15" customHeight="1" thickBot="1" x14ac:dyDescent="0.35">
      <c r="B21" s="102" t="s">
        <v>183</v>
      </c>
      <c r="C21" s="109" t="s">
        <v>184</v>
      </c>
      <c r="K21" s="240"/>
      <c r="L21" s="240"/>
      <c r="M21" s="240"/>
      <c r="N21" s="240"/>
      <c r="O21" s="241"/>
      <c r="P21" s="241"/>
      <c r="Q21" s="241"/>
      <c r="R21" s="241"/>
      <c r="S21" s="241"/>
      <c r="T21" s="241"/>
      <c r="U21" s="241"/>
      <c r="V21" s="241"/>
      <c r="W21" s="240"/>
    </row>
    <row r="22" spans="2:25" ht="14.25" customHeight="1" x14ac:dyDescent="0.25">
      <c r="B22" s="110">
        <v>11</v>
      </c>
      <c r="C22" s="111" t="s">
        <v>185</v>
      </c>
      <c r="D22" s="112" t="s">
        <v>125</v>
      </c>
      <c r="E22" s="113">
        <v>2</v>
      </c>
      <c r="F22" s="188"/>
      <c r="G22" s="189"/>
      <c r="H22" s="189"/>
      <c r="I22" s="189"/>
      <c r="J22" s="190"/>
      <c r="K22" s="188">
        <f>'Change in Bills'!J10</f>
        <v>4.1855665430094637</v>
      </c>
      <c r="L22" s="189">
        <f>'Change in Bills'!K10</f>
        <v>10.767442546317831</v>
      </c>
      <c r="M22" s="189">
        <f>'Change in Bills'!L10</f>
        <v>14.027215879907574</v>
      </c>
      <c r="N22" s="189">
        <f>'Change in Bills'!M10</f>
        <v>13.610649556700785</v>
      </c>
      <c r="O22" s="190">
        <f>'Change in Bills'!N10</f>
        <v>12.829004863123679</v>
      </c>
      <c r="P22" s="140">
        <f>'Change in Bills'!O10</f>
        <v>7.3296834890140161</v>
      </c>
      <c r="Q22" s="141">
        <f>'Change in Bills'!P10</f>
        <v>15.997144453113464</v>
      </c>
      <c r="R22" s="141">
        <f>'Change in Bills'!Q10</f>
        <v>15.010649096991912</v>
      </c>
      <c r="S22" s="141">
        <f>'Change in Bills'!R10</f>
        <v>14.081749148817281</v>
      </c>
      <c r="T22" s="142">
        <f>'Change in Bills'!S10</f>
        <v>13.175788417339376</v>
      </c>
      <c r="U22" s="197">
        <f>AVERAGE('Change in Bills'!T10:X10)</f>
        <v>7.2317115739125599</v>
      </c>
      <c r="V22" s="191">
        <f>AVERAGE('Change in Bills'!Y10:AC10)</f>
        <v>-1.5219090441651986</v>
      </c>
      <c r="W22" s="201">
        <f>AVERAGE('Change in Bills'!AD10:AH10)</f>
        <v>-1.0699834617441126</v>
      </c>
      <c r="Y22" s="113" t="s">
        <v>186</v>
      </c>
    </row>
    <row r="23" spans="2:25" ht="14.25" customHeight="1" x14ac:dyDescent="0.25">
      <c r="B23" s="114">
        <v>12</v>
      </c>
      <c r="C23" s="111" t="s">
        <v>187</v>
      </c>
      <c r="D23" s="115" t="s">
        <v>125</v>
      </c>
      <c r="E23" s="116">
        <v>2</v>
      </c>
      <c r="F23" s="143"/>
      <c r="G23" s="144"/>
      <c r="H23" s="144"/>
      <c r="I23" s="144"/>
      <c r="J23" s="145"/>
      <c r="K23" s="143">
        <f>'Change in Bills'!J20</f>
        <v>4.1855665430094637</v>
      </c>
      <c r="L23" s="144">
        <f>'Change in Bills'!K20</f>
        <v>10.767442546317827</v>
      </c>
      <c r="M23" s="144">
        <f>'Change in Bills'!L20</f>
        <v>14.027215879907581</v>
      </c>
      <c r="N23" s="144">
        <f>'Change in Bills'!M20</f>
        <v>13.610649556700782</v>
      </c>
      <c r="O23" s="145">
        <f>'Change in Bills'!N20</f>
        <v>12.829004863123679</v>
      </c>
      <c r="P23" s="143">
        <f>'Change in Bills'!O20</f>
        <v>7.3296834890140161</v>
      </c>
      <c r="Q23" s="144">
        <f>'Change in Bills'!P20</f>
        <v>15.997144453113464</v>
      </c>
      <c r="R23" s="144">
        <f>'Change in Bills'!Q20</f>
        <v>15.010649096991912</v>
      </c>
      <c r="S23" s="144">
        <f>'Change in Bills'!R20</f>
        <v>14.081749148817281</v>
      </c>
      <c r="T23" s="145">
        <f>'Change in Bills'!S20</f>
        <v>13.175788417339376</v>
      </c>
      <c r="U23" s="198">
        <f>AVERAGE('Change in Bills'!T20:X20)</f>
        <v>7.2317115739125599</v>
      </c>
      <c r="V23" s="192">
        <f>AVERAGE('Change in Bills'!Y20:AC20)</f>
        <v>-1.5219090441651986</v>
      </c>
      <c r="W23" s="202">
        <f>AVERAGE('Change in Bills'!AD20:AH20)</f>
        <v>-1.0699834617441126</v>
      </c>
      <c r="Y23" s="117" t="s">
        <v>188</v>
      </c>
    </row>
    <row r="24" spans="2:25" ht="14.25" customHeight="1" x14ac:dyDescent="0.25">
      <c r="B24" s="118">
        <v>13</v>
      </c>
      <c r="C24" s="111" t="s">
        <v>189</v>
      </c>
      <c r="D24" s="115" t="s">
        <v>125</v>
      </c>
      <c r="E24" s="116">
        <v>2</v>
      </c>
      <c r="F24" s="143"/>
      <c r="G24" s="144"/>
      <c r="H24" s="144"/>
      <c r="I24" s="144"/>
      <c r="J24" s="145"/>
      <c r="K24" s="143">
        <f>'Change in Bills'!J30</f>
        <v>4.1855665430094637</v>
      </c>
      <c r="L24" s="144">
        <f>'Change in Bills'!K30</f>
        <v>10.767442546317827</v>
      </c>
      <c r="M24" s="144">
        <f>'Change in Bills'!L30</f>
        <v>14.027215879907581</v>
      </c>
      <c r="N24" s="144">
        <f>'Change in Bills'!M30</f>
        <v>13.610649556700782</v>
      </c>
      <c r="O24" s="145">
        <f>'Change in Bills'!N30</f>
        <v>12.829004863123679</v>
      </c>
      <c r="P24" s="143">
        <f>'Change in Bills'!O30</f>
        <v>10.952884386797649</v>
      </c>
      <c r="Q24" s="144">
        <f>'Change in Bills'!P30</f>
        <v>17.353420233701087</v>
      </c>
      <c r="R24" s="144">
        <f>'Change in Bills'!Q30</f>
        <v>16.276121741346017</v>
      </c>
      <c r="S24" s="144">
        <f>'Change in Bills'!R30</f>
        <v>15.26192225019274</v>
      </c>
      <c r="T24" s="145">
        <f>'Change in Bills'!S30</f>
        <v>14.27556579387354</v>
      </c>
      <c r="U24" s="198">
        <f>AVERAGE('Change in Bills'!T30:X30)</f>
        <v>8.1910124601544112</v>
      </c>
      <c r="V24" s="192">
        <f>AVERAGE('Change in Bills'!Y30:AC30)</f>
        <v>-1.8094773216814246</v>
      </c>
      <c r="W24" s="202">
        <f>AVERAGE('Change in Bills'!AD30:AH30)</f>
        <v>-1.3840902912190529</v>
      </c>
      <c r="Y24" s="117" t="s">
        <v>190</v>
      </c>
    </row>
    <row r="25" spans="2:25" ht="14.25" customHeight="1" x14ac:dyDescent="0.25">
      <c r="B25" s="114">
        <v>14</v>
      </c>
      <c r="C25" s="111" t="s">
        <v>191</v>
      </c>
      <c r="D25" s="115" t="s">
        <v>125</v>
      </c>
      <c r="E25" s="116">
        <v>2</v>
      </c>
      <c r="F25" s="143"/>
      <c r="G25" s="144"/>
      <c r="H25" s="144"/>
      <c r="I25" s="144"/>
      <c r="J25" s="145"/>
      <c r="K25" s="143">
        <f>'Change in Bills'!J40</f>
        <v>4.1855665430094637</v>
      </c>
      <c r="L25" s="144">
        <f>'Change in Bills'!K40</f>
        <v>10.767442546317827</v>
      </c>
      <c r="M25" s="144">
        <f>'Change in Bills'!L40</f>
        <v>14.027215879907581</v>
      </c>
      <c r="N25" s="144">
        <f>'Change in Bills'!M40</f>
        <v>13.610649556700782</v>
      </c>
      <c r="O25" s="145">
        <f>'Change in Bills'!N40</f>
        <v>12.829004863123679</v>
      </c>
      <c r="P25" s="143">
        <f>'Change in Bills'!O40</f>
        <v>10.180898232263687</v>
      </c>
      <c r="Q25" s="144">
        <f>'Change in Bills'!P40</f>
        <v>21.567005620738342</v>
      </c>
      <c r="R25" s="144">
        <f>'Change in Bills'!Q40</f>
        <v>20.251541319047362</v>
      </c>
      <c r="S25" s="144">
        <f>'Change in Bills'!R40</f>
        <v>19.009962097960155</v>
      </c>
      <c r="T25" s="145">
        <f>'Change in Bills'!S40</f>
        <v>17.807033075261046</v>
      </c>
      <c r="U25" s="198">
        <f>AVERAGE('Change in Bills'!T40:X40)</f>
        <v>13.0585269121463</v>
      </c>
      <c r="V25" s="192">
        <f>AVERAGE('Change in Bills'!Y40:AC40)</f>
        <v>4.2393847421481441</v>
      </c>
      <c r="W25" s="202">
        <f>AVERAGE('Change in Bills'!AD40:AH40)</f>
        <v>4.9116333831588177</v>
      </c>
      <c r="Y25" s="117" t="s">
        <v>192</v>
      </c>
    </row>
    <row r="26" spans="2:25" ht="14.25" customHeight="1" x14ac:dyDescent="0.25">
      <c r="B26" s="118">
        <v>15</v>
      </c>
      <c r="C26" s="111" t="s">
        <v>193</v>
      </c>
      <c r="D26" s="115" t="s">
        <v>125</v>
      </c>
      <c r="E26" s="116">
        <v>2</v>
      </c>
      <c r="F26" s="143"/>
      <c r="G26" s="144"/>
      <c r="H26" s="144"/>
      <c r="I26" s="144"/>
      <c r="J26" s="145"/>
      <c r="K26" s="143">
        <f>'Change in Bills'!J50</f>
        <v>4.1855665430094637</v>
      </c>
      <c r="L26" s="144">
        <f>'Change in Bills'!K50</f>
        <v>10.767442546317827</v>
      </c>
      <c r="M26" s="144">
        <f>'Change in Bills'!L50</f>
        <v>14.027215879907581</v>
      </c>
      <c r="N26" s="144">
        <f>'Change in Bills'!M50</f>
        <v>13.610649556700782</v>
      </c>
      <c r="O26" s="145">
        <f>'Change in Bills'!N50</f>
        <v>12.829004863123679</v>
      </c>
      <c r="P26" s="143">
        <f>'Change in Bills'!O50</f>
        <v>7.1842539572897692</v>
      </c>
      <c r="Q26" s="144">
        <f>'Change in Bills'!P50</f>
        <v>15.713526074009209</v>
      </c>
      <c r="R26" s="144">
        <f>'Change in Bills'!Q50</f>
        <v>14.743600479039102</v>
      </c>
      <c r="S26" s="144">
        <f>'Change in Bills'!R50</f>
        <v>13.830462478902405</v>
      </c>
      <c r="T26" s="145">
        <f>'Change in Bills'!S50</f>
        <v>12.939659231285106</v>
      </c>
      <c r="U26" s="198">
        <f>AVERAGE('Change in Bills'!T50:X50)</f>
        <v>5.3217923398817728</v>
      </c>
      <c r="V26" s="192">
        <f>AVERAGE('Change in Bills'!Y50:AC50)</f>
        <v>-2.3377161098870944</v>
      </c>
      <c r="W26" s="202">
        <f>AVERAGE('Change in Bills'!AD50:AH50)</f>
        <v>-1.4130824647483025</v>
      </c>
      <c r="Y26" s="117" t="s">
        <v>194</v>
      </c>
    </row>
    <row r="27" spans="2:25" ht="14.25" customHeight="1" x14ac:dyDescent="0.25">
      <c r="B27" s="114">
        <v>16</v>
      </c>
      <c r="C27" s="111" t="s">
        <v>195</v>
      </c>
      <c r="D27" s="115" t="s">
        <v>125</v>
      </c>
      <c r="E27" s="116">
        <v>2</v>
      </c>
      <c r="F27" s="143"/>
      <c r="G27" s="144"/>
      <c r="H27" s="144"/>
      <c r="I27" s="144"/>
      <c r="J27" s="145"/>
      <c r="K27" s="143">
        <f>'Change in Bills'!J60</f>
        <v>4.1855665430094637</v>
      </c>
      <c r="L27" s="144">
        <f>'Change in Bills'!K60</f>
        <v>10.767442546317827</v>
      </c>
      <c r="M27" s="144">
        <f>'Change in Bills'!L60</f>
        <v>14.027215879907581</v>
      </c>
      <c r="N27" s="144">
        <f>'Change in Bills'!M60</f>
        <v>13.610649556700782</v>
      </c>
      <c r="O27" s="145">
        <f>'Change in Bills'!N60</f>
        <v>12.829004863123679</v>
      </c>
      <c r="P27" s="143">
        <f>'Change in Bills'!O60</f>
        <v>7.9219881439908733</v>
      </c>
      <c r="Q27" s="144">
        <f>'Change in Bills'!P60</f>
        <v>17.152489631600645</v>
      </c>
      <c r="R27" s="144">
        <f>'Change in Bills'!Q60</f>
        <v>16.098250294889226</v>
      </c>
      <c r="S27" s="144">
        <f>'Change in Bills'!R60</f>
        <v>15.104977362515683</v>
      </c>
      <c r="T27" s="145">
        <f>'Change in Bills'!S60</f>
        <v>14.137629535903216</v>
      </c>
      <c r="U27" s="198">
        <f>AVERAGE('Change in Bills'!T60:X60)</f>
        <v>8.0186334355509281</v>
      </c>
      <c r="V27" s="192">
        <f>AVERAGE('Change in Bills'!Y60:AC60)</f>
        <v>-0.98382101898644692</v>
      </c>
      <c r="W27" s="202">
        <f>AVERAGE('Change in Bills'!AD60:AH60)</f>
        <v>-0.68128723605062191</v>
      </c>
      <c r="Y27" s="117" t="s">
        <v>196</v>
      </c>
    </row>
    <row r="28" spans="2:25" ht="14.25" customHeight="1" x14ac:dyDescent="0.25">
      <c r="B28" s="118">
        <v>17</v>
      </c>
      <c r="C28" s="111" t="s">
        <v>197</v>
      </c>
      <c r="D28" s="115" t="s">
        <v>125</v>
      </c>
      <c r="E28" s="116">
        <v>2</v>
      </c>
      <c r="F28" s="143"/>
      <c r="G28" s="144"/>
      <c r="H28" s="144"/>
      <c r="I28" s="144"/>
      <c r="J28" s="145"/>
      <c r="K28" s="143">
        <f>'Change in Bills'!J70</f>
        <v>0</v>
      </c>
      <c r="L28" s="144">
        <f>'Change in Bills'!K70</f>
        <v>0</v>
      </c>
      <c r="M28" s="144">
        <f>'Change in Bills'!L70</f>
        <v>0</v>
      </c>
      <c r="N28" s="144">
        <f>'Change in Bills'!M70</f>
        <v>0</v>
      </c>
      <c r="O28" s="145">
        <f>'Change in Bills'!N70</f>
        <v>0</v>
      </c>
      <c r="P28" s="143">
        <f>'Change in Bills'!O70</f>
        <v>0</v>
      </c>
      <c r="Q28" s="144">
        <f>'Change in Bills'!P70</f>
        <v>0</v>
      </c>
      <c r="R28" s="144">
        <f>'Change in Bills'!Q70</f>
        <v>0</v>
      </c>
      <c r="S28" s="144">
        <f>'Change in Bills'!R70</f>
        <v>0</v>
      </c>
      <c r="T28" s="145">
        <f>'Change in Bills'!S70</f>
        <v>0</v>
      </c>
      <c r="U28" s="198">
        <f>AVERAGE('Change in Bills'!T70:X70)</f>
        <v>0</v>
      </c>
      <c r="V28" s="192">
        <f>AVERAGE('Change in Bills'!Y70:AC70)</f>
        <v>0</v>
      </c>
      <c r="W28" s="202">
        <f>AVERAGE('Change in Bills'!AD70:AH70)</f>
        <v>0</v>
      </c>
      <c r="Y28" s="117" t="s">
        <v>198</v>
      </c>
    </row>
    <row r="29" spans="2:25" ht="14.25" customHeight="1" x14ac:dyDescent="0.25">
      <c r="B29" s="118">
        <v>18</v>
      </c>
      <c r="C29" s="111" t="s">
        <v>199</v>
      </c>
      <c r="D29" s="115" t="s">
        <v>125</v>
      </c>
      <c r="E29" s="116">
        <v>2</v>
      </c>
      <c r="F29" s="143"/>
      <c r="G29" s="144"/>
      <c r="H29" s="144"/>
      <c r="I29" s="144"/>
      <c r="J29" s="145"/>
      <c r="K29" s="143">
        <f>'Change in Bills'!J80</f>
        <v>0</v>
      </c>
      <c r="L29" s="144">
        <f>'Change in Bills'!K80</f>
        <v>0</v>
      </c>
      <c r="M29" s="144">
        <f>'Change in Bills'!L80</f>
        <v>0</v>
      </c>
      <c r="N29" s="144">
        <f>'Change in Bills'!M80</f>
        <v>0</v>
      </c>
      <c r="O29" s="145">
        <f>'Change in Bills'!N80</f>
        <v>0</v>
      </c>
      <c r="P29" s="143">
        <f>'Change in Bills'!O80</f>
        <v>0</v>
      </c>
      <c r="Q29" s="144">
        <f>'Change in Bills'!P80</f>
        <v>0</v>
      </c>
      <c r="R29" s="144">
        <f>'Change in Bills'!Q80</f>
        <v>0</v>
      </c>
      <c r="S29" s="144">
        <f>'Change in Bills'!R80</f>
        <v>0</v>
      </c>
      <c r="T29" s="145">
        <f>'Change in Bills'!S80</f>
        <v>0</v>
      </c>
      <c r="U29" s="198">
        <f>AVERAGE('Change in Bills'!T80:X80)</f>
        <v>0</v>
      </c>
      <c r="V29" s="192">
        <f>AVERAGE('Change in Bills'!Y80:AC80)</f>
        <v>0</v>
      </c>
      <c r="W29" s="202">
        <f>AVERAGE('Change in Bills'!AD80:AH80)</f>
        <v>0</v>
      </c>
      <c r="Y29" s="117" t="s">
        <v>200</v>
      </c>
    </row>
    <row r="30" spans="2:25" ht="14.25" customHeight="1" x14ac:dyDescent="0.25">
      <c r="B30" s="119">
        <v>19</v>
      </c>
      <c r="C30" s="120" t="s">
        <v>201</v>
      </c>
      <c r="D30" s="121" t="s">
        <v>125</v>
      </c>
      <c r="E30" s="122">
        <v>2</v>
      </c>
      <c r="F30" s="143"/>
      <c r="G30" s="144"/>
      <c r="H30" s="144"/>
      <c r="I30" s="144"/>
      <c r="J30" s="145"/>
      <c r="K30" s="143">
        <f>'Change in Bills'!J90</f>
        <v>0</v>
      </c>
      <c r="L30" s="144">
        <f>'Change in Bills'!K90</f>
        <v>0</v>
      </c>
      <c r="M30" s="144">
        <f>'Change in Bills'!L90</f>
        <v>0</v>
      </c>
      <c r="N30" s="144">
        <f>'Change in Bills'!M90</f>
        <v>0</v>
      </c>
      <c r="O30" s="145">
        <f>'Change in Bills'!N90</f>
        <v>0</v>
      </c>
      <c r="P30" s="143">
        <f>'Change in Bills'!O90</f>
        <v>0</v>
      </c>
      <c r="Q30" s="144">
        <f>'Change in Bills'!P90</f>
        <v>0</v>
      </c>
      <c r="R30" s="144">
        <f>'Change in Bills'!Q90</f>
        <v>0</v>
      </c>
      <c r="S30" s="144">
        <f>'Change in Bills'!R90</f>
        <v>0</v>
      </c>
      <c r="T30" s="145">
        <f>'Change in Bills'!S90</f>
        <v>0</v>
      </c>
      <c r="U30" s="198">
        <f>AVERAGE('Change in Bills'!T90:X90)</f>
        <v>0</v>
      </c>
      <c r="V30" s="192">
        <f>AVERAGE('Change in Bills'!Y90:AC90)</f>
        <v>0</v>
      </c>
      <c r="W30" s="202">
        <f>AVERAGE('Change in Bills'!AD90:AH90)</f>
        <v>0</v>
      </c>
      <c r="Y30" s="123" t="s">
        <v>202</v>
      </c>
    </row>
    <row r="31" spans="2:25" ht="14.85" customHeight="1" thickBot="1" x14ac:dyDescent="0.3">
      <c r="B31" s="124">
        <v>20</v>
      </c>
      <c r="C31" s="125" t="s">
        <v>203</v>
      </c>
      <c r="D31" s="126" t="s">
        <v>125</v>
      </c>
      <c r="E31" s="127">
        <v>2</v>
      </c>
      <c r="F31" s="185"/>
      <c r="G31" s="186"/>
      <c r="H31" s="186"/>
      <c r="I31" s="186"/>
      <c r="J31" s="187"/>
      <c r="K31" s="185">
        <f>'Change in Bills'!J100</f>
        <v>0</v>
      </c>
      <c r="L31" s="186">
        <f>'Change in Bills'!K100</f>
        <v>0</v>
      </c>
      <c r="M31" s="186">
        <f>'Change in Bills'!L100</f>
        <v>0</v>
      </c>
      <c r="N31" s="186">
        <f>'Change in Bills'!M100</f>
        <v>0</v>
      </c>
      <c r="O31" s="187">
        <f>'Change in Bills'!N100</f>
        <v>0</v>
      </c>
      <c r="P31" s="185">
        <f>'Change in Bills'!O100</f>
        <v>0</v>
      </c>
      <c r="Q31" s="186">
        <f>'Change in Bills'!P100</f>
        <v>0</v>
      </c>
      <c r="R31" s="186">
        <f>'Change in Bills'!Q100</f>
        <v>0</v>
      </c>
      <c r="S31" s="186">
        <f>'Change in Bills'!R100</f>
        <v>0</v>
      </c>
      <c r="T31" s="187">
        <f>'Change in Bills'!S100</f>
        <v>0</v>
      </c>
      <c r="U31" s="199">
        <f>AVERAGE('Change in Bills'!T100:X100)</f>
        <v>0</v>
      </c>
      <c r="V31" s="193">
        <f>AVERAGE('Change in Bills'!Y100:AC100)</f>
        <v>0</v>
      </c>
      <c r="W31" s="203">
        <f>AVERAGE('Change in Bills'!AD100:AH100)</f>
        <v>0</v>
      </c>
      <c r="Y31" s="128" t="s">
        <v>204</v>
      </c>
    </row>
    <row r="32" spans="2:25" ht="14.85" customHeight="1" thickBot="1" x14ac:dyDescent="0.3">
      <c r="U32" s="200"/>
    </row>
    <row r="33" spans="2:25" ht="15" customHeight="1" thickBot="1" x14ac:dyDescent="0.35">
      <c r="B33" s="102" t="s">
        <v>205</v>
      </c>
      <c r="C33" s="109" t="s">
        <v>206</v>
      </c>
      <c r="U33" s="200"/>
    </row>
    <row r="34" spans="2:25" ht="14.25" customHeight="1" x14ac:dyDescent="0.25">
      <c r="B34" s="110">
        <v>21</v>
      </c>
      <c r="C34" s="111" t="s">
        <v>207</v>
      </c>
      <c r="D34" s="112" t="s">
        <v>125</v>
      </c>
      <c r="E34" s="113">
        <v>2</v>
      </c>
      <c r="F34" s="188"/>
      <c r="G34" s="189"/>
      <c r="H34" s="189"/>
      <c r="I34" s="189"/>
      <c r="J34" s="190"/>
      <c r="K34" s="188">
        <f>'Change in Bills'!J11</f>
        <v>7.5627400449661515</v>
      </c>
      <c r="L34" s="189">
        <f>'Change in Bills'!K11</f>
        <v>16.469828462380466</v>
      </c>
      <c r="M34" s="189">
        <f>'Change in Bills'!L11</f>
        <v>22.160107616825066</v>
      </c>
      <c r="N34" s="189">
        <f>'Change in Bills'!M11</f>
        <v>19.669910421298098</v>
      </c>
      <c r="O34" s="190">
        <f>'Change in Bills'!N11</f>
        <v>17.258002972937476</v>
      </c>
      <c r="P34" s="140">
        <f>'Change in Bills'!O11</f>
        <v>12.038944385005237</v>
      </c>
      <c r="Q34" s="141">
        <f>'Change in Bills'!P11</f>
        <v>19.60052270003878</v>
      </c>
      <c r="R34" s="141">
        <f>'Change in Bills'!Q11</f>
        <v>18.33949138086804</v>
      </c>
      <c r="S34" s="141">
        <f>'Change in Bills'!R11</f>
        <v>17.148394655710746</v>
      </c>
      <c r="T34" s="142">
        <f>'Change in Bills'!S11</f>
        <v>15.998446358083754</v>
      </c>
      <c r="U34" s="197">
        <f>AVERAGE('Change in Bills'!T11:X11)</f>
        <v>9.0580369551999702</v>
      </c>
      <c r="V34" s="191">
        <f>AVERAGE('Change in Bills'!Y11:AC11)</f>
        <v>-0.56320983797513691</v>
      </c>
      <c r="W34" s="201">
        <f>AVERAGE('Change in Bills'!AD11:AH11)</f>
        <v>-1.5748384073880857</v>
      </c>
      <c r="Y34" s="113" t="s">
        <v>208</v>
      </c>
    </row>
    <row r="35" spans="2:25" ht="14.25" customHeight="1" x14ac:dyDescent="0.25">
      <c r="B35" s="114">
        <v>22</v>
      </c>
      <c r="C35" s="111" t="s">
        <v>209</v>
      </c>
      <c r="D35" s="115" t="s">
        <v>125</v>
      </c>
      <c r="E35" s="116">
        <v>2</v>
      </c>
      <c r="F35" s="143"/>
      <c r="G35" s="144"/>
      <c r="H35" s="144"/>
      <c r="I35" s="144"/>
      <c r="J35" s="145"/>
      <c r="K35" s="143">
        <f>'Change in Bills'!J21</f>
        <v>7.5627400449661515</v>
      </c>
      <c r="L35" s="144">
        <f>'Change in Bills'!K21</f>
        <v>16.469828462380462</v>
      </c>
      <c r="M35" s="144">
        <f>'Change in Bills'!L21</f>
        <v>22.160107616825076</v>
      </c>
      <c r="N35" s="144">
        <f>'Change in Bills'!M21</f>
        <v>19.669910421298091</v>
      </c>
      <c r="O35" s="145">
        <f>'Change in Bills'!N21</f>
        <v>17.258002972937476</v>
      </c>
      <c r="P35" s="143">
        <f>'Change in Bills'!O21</f>
        <v>13.446926880767748</v>
      </c>
      <c r="Q35" s="144">
        <f>'Change in Bills'!P21</f>
        <v>22.328385957498099</v>
      </c>
      <c r="R35" s="144">
        <f>'Change in Bills'!Q21</f>
        <v>20.87729045571308</v>
      </c>
      <c r="S35" s="144">
        <f>'Change in Bills'!R21</f>
        <v>19.507452276650213</v>
      </c>
      <c r="T35" s="145">
        <f>'Change in Bills'!S21</f>
        <v>18.189345436027395</v>
      </c>
      <c r="U35" s="198">
        <f>AVERAGE('Change in Bills'!T21:X21)</f>
        <v>11.120001718126616</v>
      </c>
      <c r="V35" s="192">
        <f>AVERAGE('Change in Bills'!Y21:AC21)</f>
        <v>-1.3537126595303903</v>
      </c>
      <c r="W35" s="202">
        <f>AVERAGE('Change in Bills'!AD21:AH21)</f>
        <v>-2.4068326644007358</v>
      </c>
      <c r="Y35" s="117" t="s">
        <v>210</v>
      </c>
    </row>
    <row r="36" spans="2:25" ht="14.25" customHeight="1" x14ac:dyDescent="0.25">
      <c r="B36" s="118">
        <v>23</v>
      </c>
      <c r="C36" s="111" t="s">
        <v>211</v>
      </c>
      <c r="D36" s="115" t="s">
        <v>125</v>
      </c>
      <c r="E36" s="116">
        <v>2</v>
      </c>
      <c r="F36" s="143"/>
      <c r="G36" s="144"/>
      <c r="H36" s="144"/>
      <c r="I36" s="144"/>
      <c r="J36" s="145"/>
      <c r="K36" s="143">
        <f>'Change in Bills'!J31</f>
        <v>7.5627400449661515</v>
      </c>
      <c r="L36" s="144">
        <f>'Change in Bills'!K31</f>
        <v>16.469828462380462</v>
      </c>
      <c r="M36" s="144">
        <f>'Change in Bills'!L31</f>
        <v>22.160107616825076</v>
      </c>
      <c r="N36" s="144">
        <f>'Change in Bills'!M31</f>
        <v>19.669910421298091</v>
      </c>
      <c r="O36" s="145">
        <f>'Change in Bills'!N31</f>
        <v>17.258002972937476</v>
      </c>
      <c r="P36" s="143">
        <f>'Change in Bills'!O31</f>
        <v>15.66214528278887</v>
      </c>
      <c r="Q36" s="144">
        <f>'Change in Bills'!P31</f>
        <v>20.956798480626404</v>
      </c>
      <c r="R36" s="144">
        <f>'Change in Bills'!Q31</f>
        <v>19.604964025222131</v>
      </c>
      <c r="S36" s="144">
        <f>'Change in Bills'!R31</f>
        <v>18.328567757086205</v>
      </c>
      <c r="T36" s="145">
        <f>'Change in Bills'!S31</f>
        <v>17.098223734617932</v>
      </c>
      <c r="U36" s="198">
        <f>AVERAGE('Change in Bills'!T31:X31)</f>
        <v>10.017337841441821</v>
      </c>
      <c r="V36" s="192">
        <f>AVERAGE('Change in Bills'!Y31:AC31)</f>
        <v>-0.85077811549136295</v>
      </c>
      <c r="W36" s="202">
        <f>AVERAGE('Change in Bills'!AD31:AH31)</f>
        <v>-1.888945236863026</v>
      </c>
      <c r="Y36" s="117" t="s">
        <v>212</v>
      </c>
    </row>
    <row r="37" spans="2:25" ht="14.25" customHeight="1" x14ac:dyDescent="0.25">
      <c r="B37" s="114">
        <v>24</v>
      </c>
      <c r="C37" s="111" t="s">
        <v>213</v>
      </c>
      <c r="D37" s="115" t="s">
        <v>125</v>
      </c>
      <c r="E37" s="116">
        <v>2</v>
      </c>
      <c r="F37" s="143"/>
      <c r="G37" s="144"/>
      <c r="H37" s="144"/>
      <c r="I37" s="144"/>
      <c r="J37" s="145"/>
      <c r="K37" s="143">
        <f>'Change in Bills'!J41</f>
        <v>7.5627400449661515</v>
      </c>
      <c r="L37" s="144">
        <f>'Change in Bills'!K41</f>
        <v>16.469828462380462</v>
      </c>
      <c r="M37" s="144">
        <f>'Change in Bills'!L41</f>
        <v>22.160107616825076</v>
      </c>
      <c r="N37" s="144">
        <f>'Change in Bills'!M41</f>
        <v>19.669910421298091</v>
      </c>
      <c r="O37" s="145">
        <f>'Change in Bills'!N41</f>
        <v>17.258002972937476</v>
      </c>
      <c r="P37" s="143">
        <f>'Change in Bills'!O41</f>
        <v>14.890159128254908</v>
      </c>
      <c r="Q37" s="144">
        <f>'Change in Bills'!P41</f>
        <v>25.170383867663659</v>
      </c>
      <c r="R37" s="144">
        <f>'Change in Bills'!Q41</f>
        <v>23.580383602923476</v>
      </c>
      <c r="S37" s="144">
        <f>'Change in Bills'!R41</f>
        <v>22.076607604853621</v>
      </c>
      <c r="T37" s="145">
        <f>'Change in Bills'!S41</f>
        <v>20.629691016005438</v>
      </c>
      <c r="U37" s="198">
        <f>AVERAGE('Change in Bills'!T41:X41)</f>
        <v>14.88485229343371</v>
      </c>
      <c r="V37" s="192">
        <f>AVERAGE('Change in Bills'!Y41:AC41)</f>
        <v>5.1980839483382058</v>
      </c>
      <c r="W37" s="202">
        <f>AVERAGE('Change in Bills'!AD41:AH41)</f>
        <v>4.4067784375148449</v>
      </c>
      <c r="Y37" s="117" t="s">
        <v>214</v>
      </c>
    </row>
    <row r="38" spans="2:25" ht="14.25" customHeight="1" x14ac:dyDescent="0.25">
      <c r="B38" s="118">
        <v>25</v>
      </c>
      <c r="C38" s="111" t="s">
        <v>215</v>
      </c>
      <c r="D38" s="115" t="s">
        <v>125</v>
      </c>
      <c r="E38" s="116">
        <v>2</v>
      </c>
      <c r="F38" s="143"/>
      <c r="G38" s="144"/>
      <c r="H38" s="144"/>
      <c r="I38" s="144"/>
      <c r="J38" s="145"/>
      <c r="K38" s="143">
        <f>'Change in Bills'!J51</f>
        <v>7.5627400449661515</v>
      </c>
      <c r="L38" s="144">
        <f>'Change in Bills'!K51</f>
        <v>16.469828462380462</v>
      </c>
      <c r="M38" s="144">
        <f>'Change in Bills'!L51</f>
        <v>22.160107616825076</v>
      </c>
      <c r="N38" s="144">
        <f>'Change in Bills'!M51</f>
        <v>19.669910421298091</v>
      </c>
      <c r="O38" s="145">
        <f>'Change in Bills'!N51</f>
        <v>17.258002972937476</v>
      </c>
      <c r="P38" s="143">
        <f>'Change in Bills'!O51</f>
        <v>11.89351485328099</v>
      </c>
      <c r="Q38" s="144">
        <f>'Change in Bills'!P51</f>
        <v>19.316904320934526</v>
      </c>
      <c r="R38" s="144">
        <f>'Change in Bills'!Q51</f>
        <v>18.07244276291523</v>
      </c>
      <c r="S38" s="144">
        <f>'Change in Bills'!R51</f>
        <v>16.897107985795856</v>
      </c>
      <c r="T38" s="145">
        <f>'Change in Bills'!S51</f>
        <v>15.762317172029498</v>
      </c>
      <c r="U38" s="198">
        <f>AVERAGE('Change in Bills'!T51:X51)</f>
        <v>7.1481177211691831</v>
      </c>
      <c r="V38" s="192">
        <f>AVERAGE('Change in Bills'!Y51:AC51)</f>
        <v>-1.3790169036970326</v>
      </c>
      <c r="W38" s="202">
        <f>AVERAGE('Change in Bills'!AD51:AH51)</f>
        <v>-1.9179374103922726</v>
      </c>
      <c r="Y38" s="117" t="s">
        <v>216</v>
      </c>
    </row>
    <row r="39" spans="2:25" ht="14.25" customHeight="1" x14ac:dyDescent="0.25">
      <c r="B39" s="114">
        <v>26</v>
      </c>
      <c r="C39" s="111" t="s">
        <v>217</v>
      </c>
      <c r="D39" s="115" t="s">
        <v>125</v>
      </c>
      <c r="E39" s="116">
        <v>2</v>
      </c>
      <c r="F39" s="143"/>
      <c r="G39" s="144"/>
      <c r="H39" s="144"/>
      <c r="I39" s="144"/>
      <c r="J39" s="145"/>
      <c r="K39" s="143">
        <f>'Change in Bills'!J61</f>
        <v>7.5627400449661515</v>
      </c>
      <c r="L39" s="144">
        <f>'Change in Bills'!K61</f>
        <v>16.469828462380462</v>
      </c>
      <c r="M39" s="144">
        <f>'Change in Bills'!L61</f>
        <v>22.160107616825076</v>
      </c>
      <c r="N39" s="144">
        <f>'Change in Bills'!M61</f>
        <v>19.669910421298091</v>
      </c>
      <c r="O39" s="145">
        <f>'Change in Bills'!N61</f>
        <v>17.258002972937476</v>
      </c>
      <c r="P39" s="143">
        <f>'Change in Bills'!O61</f>
        <v>12.631249039982094</v>
      </c>
      <c r="Q39" s="144">
        <f>'Change in Bills'!P61</f>
        <v>20.755867878525962</v>
      </c>
      <c r="R39" s="144">
        <f>'Change in Bills'!Q61</f>
        <v>19.42709257876534</v>
      </c>
      <c r="S39" s="144">
        <f>'Change in Bills'!R61</f>
        <v>18.171622869409163</v>
      </c>
      <c r="T39" s="145">
        <f>'Change in Bills'!S61</f>
        <v>16.960287476647608</v>
      </c>
      <c r="U39" s="198">
        <f>AVERAGE('Change in Bills'!T61:X61)</f>
        <v>9.844958816838334</v>
      </c>
      <c r="V39" s="192">
        <f>AVERAGE('Change in Bills'!Y61:AC61)</f>
        <v>-2.5121812796385257E-2</v>
      </c>
      <c r="W39" s="202">
        <f>AVERAGE('Change in Bills'!AD61:AH61)</f>
        <v>-1.186142181694595</v>
      </c>
      <c r="Y39" s="117" t="s">
        <v>218</v>
      </c>
    </row>
    <row r="40" spans="2:25" ht="14.25" customHeight="1" x14ac:dyDescent="0.25">
      <c r="B40" s="118">
        <v>27</v>
      </c>
      <c r="C40" s="111" t="s">
        <v>219</v>
      </c>
      <c r="D40" s="115" t="s">
        <v>125</v>
      </c>
      <c r="E40" s="116">
        <v>2</v>
      </c>
      <c r="F40" s="143"/>
      <c r="G40" s="144"/>
      <c r="H40" s="144"/>
      <c r="I40" s="144"/>
      <c r="J40" s="145"/>
      <c r="K40" s="143">
        <f>'Change in Bills'!J71</f>
        <v>0</v>
      </c>
      <c r="L40" s="144">
        <f>'Change in Bills'!K71</f>
        <v>0</v>
      </c>
      <c r="M40" s="144">
        <f>'Change in Bills'!L71</f>
        <v>0</v>
      </c>
      <c r="N40" s="144">
        <f>'Change in Bills'!M71</f>
        <v>0</v>
      </c>
      <c r="O40" s="145">
        <f>'Change in Bills'!N71</f>
        <v>0</v>
      </c>
      <c r="P40" s="143">
        <f>'Change in Bills'!O71</f>
        <v>0</v>
      </c>
      <c r="Q40" s="144">
        <f>'Change in Bills'!P71</f>
        <v>0</v>
      </c>
      <c r="R40" s="144">
        <f>'Change in Bills'!Q71</f>
        <v>0</v>
      </c>
      <c r="S40" s="144">
        <f>'Change in Bills'!R71</f>
        <v>0</v>
      </c>
      <c r="T40" s="145">
        <f>'Change in Bills'!S71</f>
        <v>0</v>
      </c>
      <c r="U40" s="198">
        <f>AVERAGE('Change in Bills'!T71:X717)</f>
        <v>0</v>
      </c>
      <c r="V40" s="192">
        <f>AVERAGE('Change in Bills'!Y71:AC71)</f>
        <v>0</v>
      </c>
      <c r="W40" s="202">
        <f>AVERAGE('Change in Bills'!AD71:AH71)</f>
        <v>0</v>
      </c>
      <c r="Y40" s="117" t="s">
        <v>220</v>
      </c>
    </row>
    <row r="41" spans="2:25" ht="14.25" customHeight="1" x14ac:dyDescent="0.25">
      <c r="B41" s="118">
        <v>28</v>
      </c>
      <c r="C41" s="111" t="s">
        <v>221</v>
      </c>
      <c r="D41" s="115" t="s">
        <v>125</v>
      </c>
      <c r="E41" s="116">
        <v>2</v>
      </c>
      <c r="F41" s="143"/>
      <c r="G41" s="144"/>
      <c r="H41" s="144"/>
      <c r="I41" s="144"/>
      <c r="J41" s="145"/>
      <c r="K41" s="143">
        <f>'Change in Bills'!J81</f>
        <v>0</v>
      </c>
      <c r="L41" s="144">
        <f>'Change in Bills'!K81</f>
        <v>0</v>
      </c>
      <c r="M41" s="144">
        <f>'Change in Bills'!L81</f>
        <v>0</v>
      </c>
      <c r="N41" s="144">
        <f>'Change in Bills'!M81</f>
        <v>0</v>
      </c>
      <c r="O41" s="145">
        <f>'Change in Bills'!N81</f>
        <v>0</v>
      </c>
      <c r="P41" s="143">
        <f>'Change in Bills'!O81</f>
        <v>0</v>
      </c>
      <c r="Q41" s="144">
        <f>'Change in Bills'!P81</f>
        <v>0</v>
      </c>
      <c r="R41" s="144">
        <f>'Change in Bills'!Q81</f>
        <v>0</v>
      </c>
      <c r="S41" s="144">
        <f>'Change in Bills'!R81</f>
        <v>0</v>
      </c>
      <c r="T41" s="145">
        <f>'Change in Bills'!S81</f>
        <v>0</v>
      </c>
      <c r="U41" s="198">
        <f>AVERAGE('Change in Bills'!T81:X81)</f>
        <v>0</v>
      </c>
      <c r="V41" s="192">
        <f>AVERAGE('Change in Bills'!Y81:AC81)</f>
        <v>0</v>
      </c>
      <c r="W41" s="202">
        <f>AVERAGE('Change in Bills'!AD81:AH81)</f>
        <v>0</v>
      </c>
      <c r="Y41" s="117" t="s">
        <v>222</v>
      </c>
    </row>
    <row r="42" spans="2:25" ht="14.25" customHeight="1" x14ac:dyDescent="0.25">
      <c r="B42" s="119">
        <v>29</v>
      </c>
      <c r="C42" s="120" t="s">
        <v>223</v>
      </c>
      <c r="D42" s="121" t="s">
        <v>125</v>
      </c>
      <c r="E42" s="122">
        <v>2</v>
      </c>
      <c r="F42" s="143"/>
      <c r="G42" s="144"/>
      <c r="H42" s="144"/>
      <c r="I42" s="144"/>
      <c r="J42" s="145"/>
      <c r="K42" s="143">
        <f>'Change in Bills'!J91</f>
        <v>0</v>
      </c>
      <c r="L42" s="144">
        <f>'Change in Bills'!K91</f>
        <v>0</v>
      </c>
      <c r="M42" s="144">
        <f>'Change in Bills'!L91</f>
        <v>0</v>
      </c>
      <c r="N42" s="144">
        <f>'Change in Bills'!M91</f>
        <v>0</v>
      </c>
      <c r="O42" s="145">
        <f>'Change in Bills'!N91</f>
        <v>0</v>
      </c>
      <c r="P42" s="143">
        <f>'Change in Bills'!O91</f>
        <v>0</v>
      </c>
      <c r="Q42" s="144">
        <f>'Change in Bills'!P91</f>
        <v>0</v>
      </c>
      <c r="R42" s="144">
        <f>'Change in Bills'!Q91</f>
        <v>0</v>
      </c>
      <c r="S42" s="144">
        <f>'Change in Bills'!R91</f>
        <v>0</v>
      </c>
      <c r="T42" s="145">
        <f>'Change in Bills'!S91</f>
        <v>0</v>
      </c>
      <c r="U42" s="198">
        <f>AVERAGE('Change in Bills'!T91:X91)</f>
        <v>0</v>
      </c>
      <c r="V42" s="192">
        <f>AVERAGE('Change in Bills'!Y91:AC91)</f>
        <v>0</v>
      </c>
      <c r="W42" s="202">
        <f>AVERAGE('Change in Bills'!AD91:AH91)</f>
        <v>0</v>
      </c>
      <c r="Y42" s="123" t="s">
        <v>224</v>
      </c>
    </row>
    <row r="43" spans="2:25" ht="14.85" customHeight="1" thickBot="1" x14ac:dyDescent="0.3">
      <c r="B43" s="124">
        <v>30</v>
      </c>
      <c r="C43" s="125" t="s">
        <v>225</v>
      </c>
      <c r="D43" s="126" t="s">
        <v>125</v>
      </c>
      <c r="E43" s="127">
        <v>2</v>
      </c>
      <c r="F43" s="185"/>
      <c r="G43" s="186"/>
      <c r="H43" s="186"/>
      <c r="I43" s="186"/>
      <c r="J43" s="187"/>
      <c r="K43" s="185">
        <f>'Change in Bills'!J101</f>
        <v>0</v>
      </c>
      <c r="L43" s="186">
        <f>'Change in Bills'!K101</f>
        <v>0</v>
      </c>
      <c r="M43" s="186">
        <f>'Change in Bills'!L101</f>
        <v>0</v>
      </c>
      <c r="N43" s="186">
        <f>'Change in Bills'!M101</f>
        <v>0</v>
      </c>
      <c r="O43" s="187">
        <f>'Change in Bills'!N101</f>
        <v>0</v>
      </c>
      <c r="P43" s="185">
        <f>'Change in Bills'!O101</f>
        <v>0</v>
      </c>
      <c r="Q43" s="186">
        <f>'Change in Bills'!P101</f>
        <v>0</v>
      </c>
      <c r="R43" s="186">
        <f>'Change in Bills'!Q101</f>
        <v>0</v>
      </c>
      <c r="S43" s="186">
        <f>'Change in Bills'!R101</f>
        <v>0</v>
      </c>
      <c r="T43" s="187">
        <f>'Change in Bills'!S101</f>
        <v>0</v>
      </c>
      <c r="U43" s="199">
        <f>AVERAGE('Change in Bills'!T101:X101)</f>
        <v>0</v>
      </c>
      <c r="V43" s="193">
        <f>AVERAGE('Change in Bills'!Y101:AC101)</f>
        <v>0</v>
      </c>
      <c r="W43" s="193">
        <f>AVERAGE('Change in Bills'!AD101:AH101)</f>
        <v>0</v>
      </c>
      <c r="Y43" s="128" t="s">
        <v>226</v>
      </c>
    </row>
    <row r="44" spans="2:25" ht="14.25" customHeight="1" x14ac:dyDescent="0.25"/>
    <row r="45" spans="2:25" ht="14.25" customHeight="1" x14ac:dyDescent="0.25">
      <c r="K45" s="240"/>
      <c r="L45" s="240"/>
      <c r="M45" s="240"/>
      <c r="N45" s="240"/>
      <c r="O45" s="240"/>
      <c r="P45" s="240"/>
      <c r="Q45" s="240"/>
      <c r="R45" s="240"/>
      <c r="S45" s="240"/>
      <c r="T45" s="240"/>
      <c r="U45" s="240"/>
      <c r="V45" s="240"/>
      <c r="W45" s="240"/>
    </row>
    <row r="46" spans="2:25" ht="14.25" customHeight="1" x14ac:dyDescent="0.25"/>
    <row r="47" spans="2:25" ht="14.25" customHeight="1" x14ac:dyDescent="0.25"/>
    <row r="48" spans="2:25"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sheetData>
  <mergeCells count="5">
    <mergeCell ref="B2:P2"/>
    <mergeCell ref="B5:C7"/>
    <mergeCell ref="D5:D7"/>
    <mergeCell ref="E5:E7"/>
    <mergeCell ref="Y5:Y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4CB8-0A49-4D35-8770-AA4974E00D58}">
  <sheetPr>
    <tabColor theme="9" tint="0.59999389629810485"/>
  </sheetPr>
  <dimension ref="B1:Y57"/>
  <sheetViews>
    <sheetView showGridLines="0" zoomScaleNormal="100" workbookViewId="0">
      <selection activeCell="Q45" sqref="Q45"/>
    </sheetView>
  </sheetViews>
  <sheetFormatPr defaultColWidth="9.109375" defaultRowHeight="13.8" zeroHeight="1" x14ac:dyDescent="0.25"/>
  <cols>
    <col min="1" max="1" width="3.5546875" style="90" customWidth="1"/>
    <col min="2" max="2" width="5.109375" style="90" customWidth="1"/>
    <col min="3" max="3" width="42.44140625" style="90" customWidth="1"/>
    <col min="4" max="4" width="5.33203125" style="90" customWidth="1"/>
    <col min="5" max="5" width="4.109375" style="90" customWidth="1"/>
    <col min="6" max="21" width="9.109375" style="90"/>
    <col min="22" max="23" width="16.6640625" style="90" customWidth="1"/>
    <col min="24" max="24" width="4.88671875" style="90" customWidth="1"/>
    <col min="25" max="25" width="12.6640625" style="90" customWidth="1"/>
    <col min="26" max="16384" width="9.109375" style="90"/>
  </cols>
  <sheetData>
    <row r="1" spans="2:25" s="89" customFormat="1" ht="14.25" customHeight="1" x14ac:dyDescent="0.3"/>
    <row r="2" spans="2:25" ht="19.350000000000001" customHeight="1" x14ac:dyDescent="0.25">
      <c r="B2" s="274" t="s">
        <v>134</v>
      </c>
      <c r="C2" s="274"/>
      <c r="D2" s="274"/>
      <c r="E2" s="274"/>
      <c r="F2" s="274"/>
      <c r="G2" s="274"/>
      <c r="H2" s="274"/>
      <c r="I2" s="274"/>
      <c r="J2" s="274"/>
      <c r="K2" s="274"/>
      <c r="L2" s="274"/>
      <c r="M2" s="274"/>
      <c r="N2" s="274"/>
      <c r="O2" s="274"/>
      <c r="P2" s="274"/>
    </row>
    <row r="3" spans="2:25" ht="14.25" customHeight="1" x14ac:dyDescent="0.25">
      <c r="B3" s="169" t="str">
        <f>'Scenario 1'!B1</f>
        <v>Scenario A - Alternative Pathway 1</v>
      </c>
      <c r="C3" s="92"/>
      <c r="D3" s="93"/>
      <c r="E3" s="94"/>
      <c r="F3" s="94"/>
      <c r="G3" s="94"/>
      <c r="H3" s="94"/>
      <c r="I3" s="94"/>
      <c r="J3" s="94"/>
    </row>
    <row r="4" spans="2:25" ht="14.85" customHeight="1" thickBot="1" x14ac:dyDescent="0.3">
      <c r="B4" s="91"/>
      <c r="C4" s="95" t="s">
        <v>135</v>
      </c>
      <c r="D4" s="93"/>
      <c r="E4" s="94"/>
      <c r="F4" s="94"/>
      <c r="G4" s="94"/>
      <c r="H4" s="94"/>
      <c r="I4" s="94"/>
      <c r="J4" s="94"/>
    </row>
    <row r="5" spans="2:25" ht="14.85" customHeight="1" thickBot="1" x14ac:dyDescent="0.3">
      <c r="B5" s="275" t="s">
        <v>136</v>
      </c>
      <c r="C5" s="275"/>
      <c r="D5" s="275" t="s">
        <v>137</v>
      </c>
      <c r="E5" s="278" t="s">
        <v>138</v>
      </c>
      <c r="F5" s="96" t="s">
        <v>139</v>
      </c>
      <c r="G5" s="96"/>
      <c r="H5" s="96"/>
      <c r="I5" s="96"/>
      <c r="J5" s="96"/>
      <c r="K5" s="96"/>
      <c r="L5" s="96"/>
      <c r="M5" s="96"/>
      <c r="N5" s="96"/>
      <c r="O5" s="96"/>
      <c r="P5" s="96"/>
      <c r="Q5" s="96"/>
      <c r="R5" s="96"/>
      <c r="S5" s="96"/>
      <c r="T5" s="96"/>
      <c r="U5" s="96"/>
      <c r="V5" s="96"/>
      <c r="W5" s="96"/>
      <c r="Y5" s="281" t="s">
        <v>140</v>
      </c>
    </row>
    <row r="6" spans="2:25" ht="14.85" customHeight="1" thickBot="1" x14ac:dyDescent="0.3">
      <c r="B6" s="276"/>
      <c r="C6" s="276"/>
      <c r="D6" s="276"/>
      <c r="E6" s="279"/>
      <c r="F6" s="96" t="s">
        <v>141</v>
      </c>
      <c r="G6" s="96"/>
      <c r="H6" s="96"/>
      <c r="I6" s="96"/>
      <c r="J6" s="96"/>
      <c r="K6" s="97" t="s">
        <v>142</v>
      </c>
      <c r="L6" s="98"/>
      <c r="M6" s="98"/>
      <c r="N6" s="98"/>
      <c r="O6" s="99"/>
      <c r="P6" s="100"/>
      <c r="Q6" s="98"/>
      <c r="R6" s="98"/>
      <c r="S6" s="98"/>
      <c r="T6" s="99"/>
      <c r="U6" s="101" t="s">
        <v>143</v>
      </c>
      <c r="V6" s="101"/>
      <c r="W6" s="101"/>
      <c r="Y6" s="282"/>
    </row>
    <row r="7" spans="2:25" ht="14.85" customHeight="1" thickBot="1" x14ac:dyDescent="0.3">
      <c r="B7" s="277"/>
      <c r="C7" s="277"/>
      <c r="D7" s="277"/>
      <c r="E7" s="280"/>
      <c r="F7" s="102" t="s">
        <v>144</v>
      </c>
      <c r="G7" s="102" t="s">
        <v>144</v>
      </c>
      <c r="H7" s="102" t="s">
        <v>145</v>
      </c>
      <c r="I7" s="102" t="s">
        <v>146</v>
      </c>
      <c r="J7" s="102" t="s">
        <v>147</v>
      </c>
      <c r="K7" s="102" t="s">
        <v>148</v>
      </c>
      <c r="L7" s="103" t="s">
        <v>149</v>
      </c>
      <c r="M7" s="103" t="s">
        <v>150</v>
      </c>
      <c r="N7" s="103" t="s">
        <v>151</v>
      </c>
      <c r="O7" s="104" t="s">
        <v>152</v>
      </c>
      <c r="P7" s="105" t="s">
        <v>153</v>
      </c>
      <c r="Q7" s="103" t="s">
        <v>154</v>
      </c>
      <c r="R7" s="103" t="s">
        <v>155</v>
      </c>
      <c r="S7" s="103" t="s">
        <v>156</v>
      </c>
      <c r="T7" s="104" t="s">
        <v>157</v>
      </c>
      <c r="U7" s="106" t="s">
        <v>158</v>
      </c>
      <c r="V7" s="106" t="s">
        <v>159</v>
      </c>
      <c r="W7" s="106" t="s">
        <v>160</v>
      </c>
      <c r="Y7" s="283"/>
    </row>
    <row r="8" spans="2:25" ht="14.85" customHeight="1" thickBot="1" x14ac:dyDescent="0.3">
      <c r="B8" s="107"/>
      <c r="C8" s="107"/>
      <c r="D8" s="108"/>
      <c r="E8" s="108"/>
      <c r="Y8" s="108"/>
    </row>
    <row r="9" spans="2:25" ht="15" customHeight="1" thickBot="1" x14ac:dyDescent="0.35">
      <c r="B9" s="102" t="s">
        <v>161</v>
      </c>
      <c r="C9" s="109" t="s">
        <v>162</v>
      </c>
    </row>
    <row r="10" spans="2:25" ht="14.25" customHeight="1" x14ac:dyDescent="0.25">
      <c r="B10" s="110">
        <v>1</v>
      </c>
      <c r="C10" s="111" t="s">
        <v>163</v>
      </c>
      <c r="D10" s="112" t="s">
        <v>125</v>
      </c>
      <c r="E10" s="113">
        <v>2</v>
      </c>
      <c r="F10" s="188"/>
      <c r="G10" s="189"/>
      <c r="H10" s="189"/>
      <c r="I10" s="189"/>
      <c r="J10" s="189"/>
      <c r="K10" s="247">
        <f>IF('Scenario Inputs'!$J9=1,ROUND('LS7 excl. DPC'!K10+'Scenario Inputs'!J$193,2),"")</f>
        <v>3.38</v>
      </c>
      <c r="L10" s="189">
        <f>IF('Scenario Inputs'!$J9=1,ROUND('LS7 excl. DPC'!L10+'Scenario Inputs'!K$193,2),"")</f>
        <v>5.7</v>
      </c>
      <c r="M10" s="189">
        <f>IF('Scenario Inputs'!$J9=1,ROUND('LS7 excl. DPC'!M10+'Scenario Inputs'!L$193,2),"")</f>
        <v>8.1300000000000008</v>
      </c>
      <c r="N10" s="189">
        <f>IF('Scenario Inputs'!$J9=1,ROUND('LS7 excl. DPC'!N10+'Scenario Inputs'!M$193,2),"")</f>
        <v>6.06</v>
      </c>
      <c r="O10" s="190">
        <f>IF('Scenario Inputs'!$J9=1,ROUND('LS7 excl. DPC'!O10+'Scenario Inputs'!N$193,2),"")</f>
        <v>4.43</v>
      </c>
      <c r="P10" s="140">
        <f>IF('Scenario Inputs'!$J9=1,ROUND('LS7 excl. DPC'!P10+'Scenario Inputs'!O$193,2),"")</f>
        <v>4.71</v>
      </c>
      <c r="Q10" s="141">
        <f>IF('Scenario Inputs'!$J9=1,ROUND('LS7 excl. DPC'!Q10+'Scenario Inputs'!P$193,2),"")</f>
        <v>23.18</v>
      </c>
      <c r="R10" s="141">
        <f>IF('Scenario Inputs'!$J9=1,ROUND('LS7 excl. DPC'!R10+'Scenario Inputs'!Q$193,2),"")</f>
        <v>13.01</v>
      </c>
      <c r="S10" s="141">
        <f>IF('Scenario Inputs'!$J9=1,ROUND('LS7 excl. DPC'!S10+'Scenario Inputs'!R$193,2),"")</f>
        <v>3.57</v>
      </c>
      <c r="T10" s="142">
        <f>IF('Scenario Inputs'!$J9=1,ROUND('LS7 excl. DPC'!T10+'Scenario Inputs'!S$193,2),"")</f>
        <v>2.0699999999999998</v>
      </c>
      <c r="U10" s="197">
        <f>IF('Scenario Inputs'!$J9=1,ROUND('LS7 excl. DPC'!U10+IFERROR(AVERAGE('Scenario Inputs'!T$193:X$193),0),2),"")</f>
        <v>1.1299999999999999</v>
      </c>
      <c r="V10" s="256">
        <f>IF('Scenario Inputs'!$J9=1,ROUND('LS7 excl. DPC'!V10+IFERROR(AVERAGE('Scenario Inputs'!Y$193:AC$193),0),2),"")</f>
        <v>0.35</v>
      </c>
      <c r="W10" s="201">
        <f>IF('Scenario Inputs'!$J9=1,ROUND('LS7 excl. DPC'!W10+IFERROR(AVERAGE('Scenario Inputs'!AD$193:AH$193),0),2),"")</f>
        <v>-1.04</v>
      </c>
      <c r="Y10" s="113" t="s">
        <v>164</v>
      </c>
    </row>
    <row r="11" spans="2:25" ht="14.25" customHeight="1" x14ac:dyDescent="0.25">
      <c r="B11" s="114">
        <v>2</v>
      </c>
      <c r="C11" s="111" t="s">
        <v>165</v>
      </c>
      <c r="D11" s="115" t="s">
        <v>125</v>
      </c>
      <c r="E11" s="116">
        <v>2</v>
      </c>
      <c r="F11" s="143"/>
      <c r="G11" s="144"/>
      <c r="H11" s="144"/>
      <c r="I11" s="144"/>
      <c r="J11" s="145"/>
      <c r="K11" s="143">
        <f>IF('Scenario Inputs'!$J10=1,ROUND('LS7 excl. DPC'!K11+'Scenario Inputs'!J$193,2),"")</f>
        <v>3.38</v>
      </c>
      <c r="L11" s="144">
        <f>IF('Scenario Inputs'!$J10=1,ROUND('LS7 excl. DPC'!L11+'Scenario Inputs'!K$193,2),"")</f>
        <v>5.7</v>
      </c>
      <c r="M11" s="144">
        <f>IF('Scenario Inputs'!$J10=1,ROUND('LS7 excl. DPC'!M11+'Scenario Inputs'!L$193,2),"")</f>
        <v>8.1300000000000008</v>
      </c>
      <c r="N11" s="144">
        <f>IF('Scenario Inputs'!$J10=1,ROUND('LS7 excl. DPC'!N11+'Scenario Inputs'!M$193,2),"")</f>
        <v>6.06</v>
      </c>
      <c r="O11" s="145">
        <f>IF('Scenario Inputs'!$J10=1,ROUND('LS7 excl. DPC'!O11+'Scenario Inputs'!N$193,2),"")</f>
        <v>4.43</v>
      </c>
      <c r="P11" s="143">
        <f>IF('Scenario Inputs'!$J10=1,ROUND('LS7 excl. DPC'!P11+'Scenario Inputs'!O$193,2),"")</f>
        <v>6.12</v>
      </c>
      <c r="Q11" s="144">
        <f>IF('Scenario Inputs'!$J10=1,ROUND('LS7 excl. DPC'!Q11+'Scenario Inputs'!P$193,2),"")</f>
        <v>25.91</v>
      </c>
      <c r="R11" s="144">
        <f>IF('Scenario Inputs'!$J10=1,ROUND('LS7 excl. DPC'!R11+'Scenario Inputs'!Q$193,2),"")</f>
        <v>15.55</v>
      </c>
      <c r="S11" s="144">
        <f>IF('Scenario Inputs'!$J10=1,ROUND('LS7 excl. DPC'!S11+'Scenario Inputs'!R$193,2),"")</f>
        <v>5.93</v>
      </c>
      <c r="T11" s="145">
        <f>IF('Scenario Inputs'!$J10=1,ROUND('LS7 excl. DPC'!T11+'Scenario Inputs'!S$193,2),"")</f>
        <v>4.26</v>
      </c>
      <c r="U11" s="198">
        <f>IF('Scenario Inputs'!$J10=1,ROUND('LS7 excl. DPC'!U11+IFERROR(AVERAGE('Scenario Inputs'!T$193:X$193),0),2),"")</f>
        <v>3.19</v>
      </c>
      <c r="V11" s="257">
        <f>IF('Scenario Inputs'!$J10=1,ROUND('LS7 excl. DPC'!V11+IFERROR(AVERAGE('Scenario Inputs'!Y$193:AC$193),0),2),"")</f>
        <v>-0.44</v>
      </c>
      <c r="W11" s="202">
        <f>IF('Scenario Inputs'!$J10=1,ROUND('LS7 excl. DPC'!W11+IFERROR(AVERAGE('Scenario Inputs'!AD$193:AH$193),0),2),"")</f>
        <v>-1.87</v>
      </c>
      <c r="Y11" s="117" t="s">
        <v>166</v>
      </c>
    </row>
    <row r="12" spans="2:25" ht="14.25" customHeight="1" x14ac:dyDescent="0.25">
      <c r="B12" s="118">
        <v>3</v>
      </c>
      <c r="C12" s="111" t="s">
        <v>167</v>
      </c>
      <c r="D12" s="115" t="s">
        <v>125</v>
      </c>
      <c r="E12" s="116">
        <v>2</v>
      </c>
      <c r="F12" s="143"/>
      <c r="G12" s="144"/>
      <c r="H12" s="144"/>
      <c r="I12" s="144"/>
      <c r="J12" s="145"/>
      <c r="K12" s="143">
        <f>IF('Scenario Inputs'!$J11=1,ROUND('LS7 excl. DPC'!K12+'Scenario Inputs'!J$193,2),"")</f>
        <v>3.38</v>
      </c>
      <c r="L12" s="144">
        <f>IF('Scenario Inputs'!$J11=1,ROUND('LS7 excl. DPC'!L12+'Scenario Inputs'!K$193,2),"")</f>
        <v>5.7</v>
      </c>
      <c r="M12" s="144">
        <f>IF('Scenario Inputs'!$J11=1,ROUND('LS7 excl. DPC'!M12+'Scenario Inputs'!L$193,2),"")</f>
        <v>8.1300000000000008</v>
      </c>
      <c r="N12" s="144">
        <f>IF('Scenario Inputs'!$J11=1,ROUND('LS7 excl. DPC'!N12+'Scenario Inputs'!M$193,2),"")</f>
        <v>6.06</v>
      </c>
      <c r="O12" s="145">
        <f>IF('Scenario Inputs'!$J11=1,ROUND('LS7 excl. DPC'!O12+'Scenario Inputs'!N$193,2),"")</f>
        <v>4.43</v>
      </c>
      <c r="P12" s="143">
        <f>IF('Scenario Inputs'!$J11=1,ROUND('LS7 excl. DPC'!P12+'Scenario Inputs'!O$193,2),"")</f>
        <v>4.71</v>
      </c>
      <c r="Q12" s="144">
        <f>IF('Scenario Inputs'!$J11=1,ROUND('LS7 excl. DPC'!Q12+'Scenario Inputs'!P$193,2),"")</f>
        <v>23.18</v>
      </c>
      <c r="R12" s="144">
        <f>IF('Scenario Inputs'!$J11=1,ROUND('LS7 excl. DPC'!R12+'Scenario Inputs'!Q$193,2),"")</f>
        <v>13.01</v>
      </c>
      <c r="S12" s="144">
        <f>IF('Scenario Inputs'!$J11=1,ROUND('LS7 excl. DPC'!S12+'Scenario Inputs'!R$193,2),"")</f>
        <v>3.57</v>
      </c>
      <c r="T12" s="145">
        <f>IF('Scenario Inputs'!$J11=1,ROUND('LS7 excl. DPC'!T12+'Scenario Inputs'!S$193,2),"")</f>
        <v>2.0699999999999998</v>
      </c>
      <c r="U12" s="198">
        <f>IF('Scenario Inputs'!$J11=1,ROUND('LS7 excl. DPC'!U12+IFERROR(AVERAGE('Scenario Inputs'!T$193:X$193),0),2),"")</f>
        <v>1.1299999999999999</v>
      </c>
      <c r="V12" s="257">
        <f>IF('Scenario Inputs'!$J11=1,ROUND('LS7 excl. DPC'!V12+IFERROR(AVERAGE('Scenario Inputs'!Y$193:AC$193),0),2),"")</f>
        <v>0.35</v>
      </c>
      <c r="W12" s="202">
        <f>IF('Scenario Inputs'!$J11=1,ROUND('LS7 excl. DPC'!W12+IFERROR(AVERAGE('Scenario Inputs'!AD$193:AH$193),0),2),"")</f>
        <v>-1.04</v>
      </c>
      <c r="Y12" s="117" t="s">
        <v>168</v>
      </c>
    </row>
    <row r="13" spans="2:25" ht="14.25" customHeight="1" x14ac:dyDescent="0.25">
      <c r="B13" s="114">
        <v>4</v>
      </c>
      <c r="C13" s="111" t="s">
        <v>169</v>
      </c>
      <c r="D13" s="115" t="s">
        <v>125</v>
      </c>
      <c r="E13" s="116">
        <v>2</v>
      </c>
      <c r="F13" s="143"/>
      <c r="G13" s="144"/>
      <c r="H13" s="144"/>
      <c r="I13" s="144"/>
      <c r="J13" s="145"/>
      <c r="K13" s="143">
        <f>IF('Scenario Inputs'!$J12=1,ROUND('LS7 excl. DPC'!K13+'Scenario Inputs'!J$193,2),"")</f>
        <v>3.38</v>
      </c>
      <c r="L13" s="144">
        <f>IF('Scenario Inputs'!$J12=1,ROUND('LS7 excl. DPC'!L13+'Scenario Inputs'!K$193,2),"")</f>
        <v>5.7</v>
      </c>
      <c r="M13" s="144">
        <f>IF('Scenario Inputs'!$J12=1,ROUND('LS7 excl. DPC'!M13+'Scenario Inputs'!L$193,2),"")</f>
        <v>8.1300000000000008</v>
      </c>
      <c r="N13" s="144">
        <f>IF('Scenario Inputs'!$J12=1,ROUND('LS7 excl. DPC'!N13+'Scenario Inputs'!M$193,2),"")</f>
        <v>6.06</v>
      </c>
      <c r="O13" s="145">
        <f>IF('Scenario Inputs'!$J12=1,ROUND('LS7 excl. DPC'!O13+'Scenario Inputs'!N$193,2),"")</f>
        <v>4.43</v>
      </c>
      <c r="P13" s="143">
        <f>IF('Scenario Inputs'!$J12=1,ROUND('LS7 excl. DPC'!P13+'Scenario Inputs'!O$193,2),"")</f>
        <v>4.71</v>
      </c>
      <c r="Q13" s="144">
        <f>IF('Scenario Inputs'!$J12=1,ROUND('LS7 excl. DPC'!Q13+'Scenario Inputs'!P$193,2),"")</f>
        <v>23.18</v>
      </c>
      <c r="R13" s="144">
        <f>IF('Scenario Inputs'!$J12=1,ROUND('LS7 excl. DPC'!R13+'Scenario Inputs'!Q$193,2),"")</f>
        <v>13.01</v>
      </c>
      <c r="S13" s="144">
        <f>IF('Scenario Inputs'!$J12=1,ROUND('LS7 excl. DPC'!S13+'Scenario Inputs'!R$193,2),"")</f>
        <v>3.57</v>
      </c>
      <c r="T13" s="145">
        <f>IF('Scenario Inputs'!$J12=1,ROUND('LS7 excl. DPC'!T13+'Scenario Inputs'!S$193,2),"")</f>
        <v>2.0699999999999998</v>
      </c>
      <c r="U13" s="198">
        <f>IF('Scenario Inputs'!$J12=1,ROUND('LS7 excl. DPC'!U13+IFERROR(AVERAGE('Scenario Inputs'!T$193:X$193),0),2),"")</f>
        <v>1.1299999999999999</v>
      </c>
      <c r="V13" s="257">
        <f>IF('Scenario Inputs'!$J12=1,ROUND('LS7 excl. DPC'!V13+IFERROR(AVERAGE('Scenario Inputs'!Y$193:AC$193),0),2),"")</f>
        <v>0.35</v>
      </c>
      <c r="W13" s="202">
        <f>IF('Scenario Inputs'!$J12=1,ROUND('LS7 excl. DPC'!W13+IFERROR(AVERAGE('Scenario Inputs'!AD$193:AH$193),0),2),"")</f>
        <v>-1.04</v>
      </c>
      <c r="Y13" s="117" t="s">
        <v>170</v>
      </c>
    </row>
    <row r="14" spans="2:25" ht="14.25" customHeight="1" x14ac:dyDescent="0.25">
      <c r="B14" s="118">
        <v>5</v>
      </c>
      <c r="C14" s="111" t="s">
        <v>171</v>
      </c>
      <c r="D14" s="115" t="s">
        <v>125</v>
      </c>
      <c r="E14" s="116">
        <v>2</v>
      </c>
      <c r="F14" s="143"/>
      <c r="G14" s="144"/>
      <c r="H14" s="144"/>
      <c r="I14" s="144"/>
      <c r="J14" s="145"/>
      <c r="K14" s="143">
        <f>IF('Scenario Inputs'!$J13=1,ROUND('LS7 excl. DPC'!K14+'Scenario Inputs'!J$193,2),"")</f>
        <v>3.38</v>
      </c>
      <c r="L14" s="144">
        <f>IF('Scenario Inputs'!$J13=1,ROUND('LS7 excl. DPC'!L14+'Scenario Inputs'!K$193,2),"")</f>
        <v>5.7</v>
      </c>
      <c r="M14" s="144">
        <f>IF('Scenario Inputs'!$J13=1,ROUND('LS7 excl. DPC'!M14+'Scenario Inputs'!L$193,2),"")</f>
        <v>8.1300000000000008</v>
      </c>
      <c r="N14" s="144">
        <f>IF('Scenario Inputs'!$J13=1,ROUND('LS7 excl. DPC'!N14+'Scenario Inputs'!M$193,2),"")</f>
        <v>6.06</v>
      </c>
      <c r="O14" s="145">
        <f>IF('Scenario Inputs'!$J13=1,ROUND('LS7 excl. DPC'!O14+'Scenario Inputs'!N$193,2),"")</f>
        <v>4.43</v>
      </c>
      <c r="P14" s="143">
        <f>IF('Scenario Inputs'!$J13=1,ROUND('LS7 excl. DPC'!P14+'Scenario Inputs'!O$193,2),"")</f>
        <v>4.71</v>
      </c>
      <c r="Q14" s="144">
        <f>IF('Scenario Inputs'!$J13=1,ROUND('LS7 excl. DPC'!Q14+'Scenario Inputs'!P$193,2),"")</f>
        <v>23.18</v>
      </c>
      <c r="R14" s="144">
        <f>IF('Scenario Inputs'!$J13=1,ROUND('LS7 excl. DPC'!R14+'Scenario Inputs'!Q$193,2),"")</f>
        <v>13.01</v>
      </c>
      <c r="S14" s="144">
        <f>IF('Scenario Inputs'!$J13=1,ROUND('LS7 excl. DPC'!S14+'Scenario Inputs'!R$193,2),"")</f>
        <v>3.57</v>
      </c>
      <c r="T14" s="145">
        <f>IF('Scenario Inputs'!$J13=1,ROUND('LS7 excl. DPC'!T14+'Scenario Inputs'!S$193,2),"")</f>
        <v>2.0699999999999998</v>
      </c>
      <c r="U14" s="198">
        <f>IF('Scenario Inputs'!$J13=1,ROUND('LS7 excl. DPC'!U14+IFERROR(AVERAGE('Scenario Inputs'!T$193:X$193),0),2),"")</f>
        <v>1.1299999999999999</v>
      </c>
      <c r="V14" s="257">
        <f>IF('Scenario Inputs'!$J13=1,ROUND('LS7 excl. DPC'!V14+IFERROR(AVERAGE('Scenario Inputs'!Y$193:AC$193),0),2),"")</f>
        <v>0.35</v>
      </c>
      <c r="W14" s="202">
        <f>IF('Scenario Inputs'!$J13=1,ROUND('LS7 excl. DPC'!W14+IFERROR(AVERAGE('Scenario Inputs'!AD$193:AH$193),0),2),"")</f>
        <v>-1.04</v>
      </c>
      <c r="Y14" s="117" t="s">
        <v>172</v>
      </c>
    </row>
    <row r="15" spans="2:25" ht="14.25" customHeight="1" x14ac:dyDescent="0.25">
      <c r="B15" s="114">
        <v>6</v>
      </c>
      <c r="C15" s="111" t="s">
        <v>173</v>
      </c>
      <c r="D15" s="115" t="s">
        <v>125</v>
      </c>
      <c r="E15" s="116">
        <v>2</v>
      </c>
      <c r="F15" s="143"/>
      <c r="G15" s="144"/>
      <c r="H15" s="144"/>
      <c r="I15" s="144"/>
      <c r="J15" s="145"/>
      <c r="K15" s="143">
        <f>IF('Scenario Inputs'!$J14=1,ROUND('LS7 excl. DPC'!K15+'Scenario Inputs'!J$193,2),"")</f>
        <v>3.38</v>
      </c>
      <c r="L15" s="144">
        <f>IF('Scenario Inputs'!$J14=1,ROUND('LS7 excl. DPC'!L15+'Scenario Inputs'!K$193,2),"")</f>
        <v>5.7</v>
      </c>
      <c r="M15" s="144">
        <f>IF('Scenario Inputs'!$J14=1,ROUND('LS7 excl. DPC'!M15+'Scenario Inputs'!L$193,2),"")</f>
        <v>8.1300000000000008</v>
      </c>
      <c r="N15" s="144">
        <f>IF('Scenario Inputs'!$J14=1,ROUND('LS7 excl. DPC'!N15+'Scenario Inputs'!M$193,2),"")</f>
        <v>6.06</v>
      </c>
      <c r="O15" s="145">
        <f>IF('Scenario Inputs'!$J14=1,ROUND('LS7 excl. DPC'!O15+'Scenario Inputs'!N$193,2),"")</f>
        <v>4.43</v>
      </c>
      <c r="P15" s="143">
        <f>IF('Scenario Inputs'!$J14=1,ROUND('LS7 excl. DPC'!P15+'Scenario Inputs'!O$193,2),"")</f>
        <v>4.71</v>
      </c>
      <c r="Q15" s="144">
        <f>IF('Scenario Inputs'!$J14=1,ROUND('LS7 excl. DPC'!Q15+'Scenario Inputs'!P$193,2),"")</f>
        <v>23.18</v>
      </c>
      <c r="R15" s="144">
        <f>IF('Scenario Inputs'!$J14=1,ROUND('LS7 excl. DPC'!R15+'Scenario Inputs'!Q$193,2),"")</f>
        <v>13.01</v>
      </c>
      <c r="S15" s="144">
        <f>IF('Scenario Inputs'!$J14=1,ROUND('LS7 excl. DPC'!S15+'Scenario Inputs'!R$193,2),"")</f>
        <v>3.57</v>
      </c>
      <c r="T15" s="145">
        <f>IF('Scenario Inputs'!$J14=1,ROUND('LS7 excl. DPC'!T15+'Scenario Inputs'!S$193,2),"")</f>
        <v>2.0699999999999998</v>
      </c>
      <c r="U15" s="198">
        <f>IF('Scenario Inputs'!$J14=1,ROUND('LS7 excl. DPC'!U15+IFERROR(AVERAGE('Scenario Inputs'!T$193:X$193),0),2),"")</f>
        <v>1.1299999999999999</v>
      </c>
      <c r="V15" s="257">
        <f>IF('Scenario Inputs'!$J14=1,ROUND('LS7 excl. DPC'!V15+IFERROR(AVERAGE('Scenario Inputs'!Y$193:AC$193),0),2),"")</f>
        <v>0.35</v>
      </c>
      <c r="W15" s="202">
        <f>IF('Scenario Inputs'!$J14=1,ROUND('LS7 excl. DPC'!W15+IFERROR(AVERAGE('Scenario Inputs'!AD$193:AH$193),0),2),"")</f>
        <v>-1.04</v>
      </c>
      <c r="Y15" s="117" t="s">
        <v>174</v>
      </c>
    </row>
    <row r="16" spans="2:25" ht="14.25" customHeight="1" x14ac:dyDescent="0.25">
      <c r="B16" s="118">
        <v>7</v>
      </c>
      <c r="C16" s="111" t="s">
        <v>175</v>
      </c>
      <c r="D16" s="115" t="s">
        <v>125</v>
      </c>
      <c r="E16" s="116">
        <v>2</v>
      </c>
      <c r="F16" s="143"/>
      <c r="G16" s="144"/>
      <c r="H16" s="144"/>
      <c r="I16" s="144"/>
      <c r="J16" s="145"/>
      <c r="K16" s="143" t="str">
        <f>IF('Scenario Inputs'!$J15=1,ROUND('LS7 excl. DPC'!K16+'Scenario Inputs'!J$193,2),"")</f>
        <v/>
      </c>
      <c r="L16" s="144" t="str">
        <f>IF('Scenario Inputs'!$J15=1,ROUND('LS7 excl. DPC'!L16+'Scenario Inputs'!K$193,2),"")</f>
        <v/>
      </c>
      <c r="M16" s="144" t="str">
        <f>IF('Scenario Inputs'!$J15=1,ROUND('LS7 excl. DPC'!M16+'Scenario Inputs'!L$193,2),"")</f>
        <v/>
      </c>
      <c r="N16" s="144" t="str">
        <f>IF('Scenario Inputs'!$J15=1,ROUND('LS7 excl. DPC'!N16+'Scenario Inputs'!M$193,2),"")</f>
        <v/>
      </c>
      <c r="O16" s="145" t="str">
        <f>IF('Scenario Inputs'!$J15=1,ROUND('LS7 excl. DPC'!O16+'Scenario Inputs'!N$193,2),"")</f>
        <v/>
      </c>
      <c r="P16" s="143" t="str">
        <f>IF('Scenario Inputs'!$J15=1,ROUND('LS7 excl. DPC'!P16+'Scenario Inputs'!O$193,2),"")</f>
        <v/>
      </c>
      <c r="Q16" s="144" t="str">
        <f>IF('Scenario Inputs'!$J15=1,ROUND('LS7 excl. DPC'!Q16+'Scenario Inputs'!P$193,2),"")</f>
        <v/>
      </c>
      <c r="R16" s="144" t="str">
        <f>IF('Scenario Inputs'!$J15=1,ROUND('LS7 excl. DPC'!R16+'Scenario Inputs'!Q$193,2),"")</f>
        <v/>
      </c>
      <c r="S16" s="144" t="str">
        <f>IF('Scenario Inputs'!$J15=1,ROUND('LS7 excl. DPC'!S16+'Scenario Inputs'!R$193,2),"")</f>
        <v/>
      </c>
      <c r="T16" s="145" t="str">
        <f>IF('Scenario Inputs'!$J15=1,ROUND('LS7 excl. DPC'!T16+'Scenario Inputs'!S$193,2),"")</f>
        <v/>
      </c>
      <c r="U16" s="198" t="str">
        <f>IF('Scenario Inputs'!$J15=1,ROUND('LS7 excl. DPC'!U16+IFERROR(AVERAGE('Scenario Inputs'!T$193:X$193),0),2),"")</f>
        <v/>
      </c>
      <c r="V16" s="257" t="str">
        <f>IF('Scenario Inputs'!$J15=1,ROUND('LS7 excl. DPC'!V16+IFERROR(AVERAGE('Scenario Inputs'!Y$193:AC$193),0),2),"")</f>
        <v/>
      </c>
      <c r="W16" s="202" t="str">
        <f>IF('Scenario Inputs'!$J15=1,ROUND('LS7 excl. DPC'!W16+IFERROR(AVERAGE('Scenario Inputs'!AD$193:AH$193),0),2),"")</f>
        <v/>
      </c>
      <c r="Y16" s="117" t="s">
        <v>176</v>
      </c>
    </row>
    <row r="17" spans="2:25" ht="14.25" customHeight="1" x14ac:dyDescent="0.25">
      <c r="B17" s="118">
        <v>8</v>
      </c>
      <c r="C17" s="111" t="s">
        <v>177</v>
      </c>
      <c r="D17" s="115" t="s">
        <v>125</v>
      </c>
      <c r="E17" s="116">
        <v>2</v>
      </c>
      <c r="F17" s="143"/>
      <c r="G17" s="144"/>
      <c r="H17" s="144"/>
      <c r="I17" s="144"/>
      <c r="J17" s="145"/>
      <c r="K17" s="143" t="str">
        <f>IF('Scenario Inputs'!$J16=1,ROUND('LS7 excl. DPC'!K17+'Scenario Inputs'!J$193,2),"")</f>
        <v/>
      </c>
      <c r="L17" s="144" t="str">
        <f>IF('Scenario Inputs'!$J16=1,ROUND('LS7 excl. DPC'!L17+'Scenario Inputs'!K$193,2),"")</f>
        <v/>
      </c>
      <c r="M17" s="144" t="str">
        <f>IF('Scenario Inputs'!$J16=1,ROUND('LS7 excl. DPC'!M17+'Scenario Inputs'!L$193,2),"")</f>
        <v/>
      </c>
      <c r="N17" s="144" t="str">
        <f>IF('Scenario Inputs'!$J16=1,ROUND('LS7 excl. DPC'!N17+'Scenario Inputs'!M$193,2),"")</f>
        <v/>
      </c>
      <c r="O17" s="145" t="str">
        <f>IF('Scenario Inputs'!$J16=1,ROUND('LS7 excl. DPC'!O17+'Scenario Inputs'!N$193,2),"")</f>
        <v/>
      </c>
      <c r="P17" s="143" t="str">
        <f>IF('Scenario Inputs'!$J16=1,ROUND('LS7 excl. DPC'!P17+'Scenario Inputs'!O$193,2),"")</f>
        <v/>
      </c>
      <c r="Q17" s="144" t="str">
        <f>IF('Scenario Inputs'!$J16=1,ROUND('LS7 excl. DPC'!Q17+'Scenario Inputs'!P$193,2),"")</f>
        <v/>
      </c>
      <c r="R17" s="144" t="str">
        <f>IF('Scenario Inputs'!$J16=1,ROUND('LS7 excl. DPC'!R17+'Scenario Inputs'!Q$193,2),"")</f>
        <v/>
      </c>
      <c r="S17" s="144" t="str">
        <f>IF('Scenario Inputs'!$J16=1,ROUND('LS7 excl. DPC'!S17+'Scenario Inputs'!R$193,2),"")</f>
        <v/>
      </c>
      <c r="T17" s="145" t="str">
        <f>IF('Scenario Inputs'!$J16=1,ROUND('LS7 excl. DPC'!T17+'Scenario Inputs'!S$193,2),"")</f>
        <v/>
      </c>
      <c r="U17" s="198" t="str">
        <f>IF('Scenario Inputs'!$J16=1,ROUND('LS7 excl. DPC'!U17+IFERROR(AVERAGE('Scenario Inputs'!T$193:X$193),0),2),"")</f>
        <v/>
      </c>
      <c r="V17" s="257" t="str">
        <f>IF('Scenario Inputs'!$J16=1,ROUND('LS7 excl. DPC'!V17+IFERROR(AVERAGE('Scenario Inputs'!Y$193:AC$193),0),2),"")</f>
        <v/>
      </c>
      <c r="W17" s="202" t="str">
        <f>IF('Scenario Inputs'!$J16=1,ROUND('LS7 excl. DPC'!W17+IFERROR(AVERAGE('Scenario Inputs'!AD$193:AH$193),0),2),"")</f>
        <v/>
      </c>
      <c r="Y17" s="117" t="s">
        <v>178</v>
      </c>
    </row>
    <row r="18" spans="2:25" ht="14.25" customHeight="1" x14ac:dyDescent="0.25">
      <c r="B18" s="119">
        <v>9</v>
      </c>
      <c r="C18" s="120" t="s">
        <v>179</v>
      </c>
      <c r="D18" s="121" t="s">
        <v>125</v>
      </c>
      <c r="E18" s="122">
        <v>2</v>
      </c>
      <c r="F18" s="143"/>
      <c r="G18" s="144"/>
      <c r="H18" s="144"/>
      <c r="I18" s="144"/>
      <c r="J18" s="145"/>
      <c r="K18" s="143" t="str">
        <f>IF('Scenario Inputs'!$J17=1,ROUND('LS7 excl. DPC'!K18+'Scenario Inputs'!J$193,2),"")</f>
        <v/>
      </c>
      <c r="L18" s="144" t="str">
        <f>IF('Scenario Inputs'!$J17=1,ROUND('LS7 excl. DPC'!L18+'Scenario Inputs'!K$193,2),"")</f>
        <v/>
      </c>
      <c r="M18" s="144" t="str">
        <f>IF('Scenario Inputs'!$J17=1,ROUND('LS7 excl. DPC'!M18+'Scenario Inputs'!L$193,2),"")</f>
        <v/>
      </c>
      <c r="N18" s="144" t="str">
        <f>IF('Scenario Inputs'!$J17=1,ROUND('LS7 excl. DPC'!N18+'Scenario Inputs'!M$193,2),"")</f>
        <v/>
      </c>
      <c r="O18" s="145" t="str">
        <f>IF('Scenario Inputs'!$J17=1,ROUND('LS7 excl. DPC'!O18+'Scenario Inputs'!N$193,2),"")</f>
        <v/>
      </c>
      <c r="P18" s="143" t="str">
        <f>IF('Scenario Inputs'!$J17=1,ROUND('LS7 excl. DPC'!P18+'Scenario Inputs'!O$193,2),"")</f>
        <v/>
      </c>
      <c r="Q18" s="144" t="str">
        <f>IF('Scenario Inputs'!$J17=1,ROUND('LS7 excl. DPC'!Q18+'Scenario Inputs'!P$193,2),"")</f>
        <v/>
      </c>
      <c r="R18" s="144" t="str">
        <f>IF('Scenario Inputs'!$J17=1,ROUND('LS7 excl. DPC'!R18+'Scenario Inputs'!Q$193,2),"")</f>
        <v/>
      </c>
      <c r="S18" s="144" t="str">
        <f>IF('Scenario Inputs'!$J17=1,ROUND('LS7 excl. DPC'!S18+'Scenario Inputs'!R$193,2),"")</f>
        <v/>
      </c>
      <c r="T18" s="145" t="str">
        <f>IF('Scenario Inputs'!$J17=1,ROUND('LS7 excl. DPC'!T18+'Scenario Inputs'!S$193,2),"")</f>
        <v/>
      </c>
      <c r="U18" s="198" t="str">
        <f>IF('Scenario Inputs'!$J17=1,ROUND('LS7 excl. DPC'!U18+IFERROR(AVERAGE('Scenario Inputs'!T$193:X$193),0),2),"")</f>
        <v/>
      </c>
      <c r="V18" s="257" t="str">
        <f>IF('Scenario Inputs'!$J17=1,ROUND('LS7 excl. DPC'!V18+IFERROR(AVERAGE('Scenario Inputs'!Y$193:AC$193),0),2),"")</f>
        <v/>
      </c>
      <c r="W18" s="202" t="str">
        <f>IF('Scenario Inputs'!$J17=1,ROUND('LS7 excl. DPC'!W18+IFERROR(AVERAGE('Scenario Inputs'!AD$193:AH$193),0),2),"")</f>
        <v/>
      </c>
      <c r="Y18" s="123" t="s">
        <v>180</v>
      </c>
    </row>
    <row r="19" spans="2:25" ht="14.85" customHeight="1" thickBot="1" x14ac:dyDescent="0.3">
      <c r="B19" s="124">
        <v>10</v>
      </c>
      <c r="C19" s="125" t="s">
        <v>181</v>
      </c>
      <c r="D19" s="126" t="s">
        <v>125</v>
      </c>
      <c r="E19" s="127">
        <v>2</v>
      </c>
      <c r="F19" s="185"/>
      <c r="G19" s="186"/>
      <c r="H19" s="186"/>
      <c r="I19" s="186"/>
      <c r="J19" s="187"/>
      <c r="K19" s="185" t="str">
        <f>IF('Scenario Inputs'!$J18=1,ROUND('LS7 excl. DPC'!K19+'Scenario Inputs'!J$193,2),"")</f>
        <v/>
      </c>
      <c r="L19" s="186" t="str">
        <f>IF('Scenario Inputs'!$J18=1,ROUND('LS7 excl. DPC'!L19+'Scenario Inputs'!K$193,2),"")</f>
        <v/>
      </c>
      <c r="M19" s="186" t="str">
        <f>IF('Scenario Inputs'!$J18=1,ROUND('LS7 excl. DPC'!M19+'Scenario Inputs'!L$193,2),"")</f>
        <v/>
      </c>
      <c r="N19" s="186" t="str">
        <f>IF('Scenario Inputs'!$J18=1,ROUND('LS7 excl. DPC'!N19+'Scenario Inputs'!M$193,2),"")</f>
        <v/>
      </c>
      <c r="O19" s="187" t="str">
        <f>IF('Scenario Inputs'!$J18=1,ROUND('LS7 excl. DPC'!O19+'Scenario Inputs'!N$193,2),"")</f>
        <v/>
      </c>
      <c r="P19" s="185" t="str">
        <f>IF('Scenario Inputs'!$J18=1,ROUND('LS7 excl. DPC'!P19+'Scenario Inputs'!O$193,2),"")</f>
        <v/>
      </c>
      <c r="Q19" s="186" t="str">
        <f>IF('Scenario Inputs'!$J18=1,ROUND('LS7 excl. DPC'!Q19+'Scenario Inputs'!P$193,2),"")</f>
        <v/>
      </c>
      <c r="R19" s="186" t="str">
        <f>IF('Scenario Inputs'!$J18=1,ROUND('LS7 excl. DPC'!R19+'Scenario Inputs'!Q$193,2),"")</f>
        <v/>
      </c>
      <c r="S19" s="186" t="str">
        <f>IF('Scenario Inputs'!$J18=1,ROUND('LS7 excl. DPC'!S19+'Scenario Inputs'!R$193,2),"")</f>
        <v/>
      </c>
      <c r="T19" s="187" t="str">
        <f>IF('Scenario Inputs'!$J18=1,ROUND('LS7 excl. DPC'!T19+'Scenario Inputs'!S$193,2),"")</f>
        <v/>
      </c>
      <c r="U19" s="199" t="str">
        <f>IF('Scenario Inputs'!$J18=1,ROUND('LS7 excl. DPC'!U19+IFERROR(AVERAGE('Scenario Inputs'!T$193:X$193),0),2),"")</f>
        <v/>
      </c>
      <c r="V19" s="258" t="str">
        <f>IF('Scenario Inputs'!$J18=1,ROUND('LS7 excl. DPC'!V19+IFERROR(AVERAGE('Scenario Inputs'!Y$193:AC$193),0),2),"")</f>
        <v/>
      </c>
      <c r="W19" s="193" t="str">
        <f>IF('Scenario Inputs'!$J18=1,ROUND('LS7 excl. DPC'!W19+IFERROR(AVERAGE('Scenario Inputs'!AD$193:AH$193),0),2),"")</f>
        <v/>
      </c>
      <c r="Y19" s="128" t="s">
        <v>182</v>
      </c>
    </row>
    <row r="20" spans="2:25" ht="14.85" customHeight="1" thickBot="1" x14ac:dyDescent="0.3">
      <c r="K20" s="90" t="str">
        <f>IF('Scenario Inputs'!$J19=1,'LS7 excl. DPC'!K20+'Scenario Inputs'!J$193,"")</f>
        <v/>
      </c>
      <c r="L20" s="90" t="str">
        <f>IF('Scenario Inputs'!$J19=1,'LS7 excl. DPC'!L20+'Scenario Inputs'!K$193,"")</f>
        <v/>
      </c>
      <c r="M20" s="90" t="str">
        <f>IF('Scenario Inputs'!$J19=1,'LS7 excl. DPC'!M20+'Scenario Inputs'!L$193,"")</f>
        <v/>
      </c>
      <c r="N20" s="90" t="str">
        <f>IF('Scenario Inputs'!$J19=1,'LS7 excl. DPC'!N20+'Scenario Inputs'!M$193,"")</f>
        <v/>
      </c>
      <c r="O20" s="90" t="str">
        <f>IF('Scenario Inputs'!$J19=1,'LS7 excl. DPC'!O20+'Scenario Inputs'!N$193,"")</f>
        <v/>
      </c>
      <c r="P20" s="90" t="str">
        <f>IF('Scenario Inputs'!$J19=1,'LS7 excl. DPC'!P20+'Scenario Inputs'!O$193,"")</f>
        <v/>
      </c>
      <c r="Q20" s="90" t="str">
        <f>IF('Scenario Inputs'!$J19=1,'LS7 excl. DPC'!Q20+'Scenario Inputs'!P$193,"")</f>
        <v/>
      </c>
      <c r="R20" s="90" t="str">
        <f>IF('Scenario Inputs'!$J19=1,'LS7 excl. DPC'!R20+'Scenario Inputs'!Q$193,"")</f>
        <v/>
      </c>
      <c r="S20" s="90" t="str">
        <f>IF('Scenario Inputs'!$J19=1,'LS7 excl. DPC'!S20+'Scenario Inputs'!R$193,"")</f>
        <v/>
      </c>
      <c r="T20" s="90" t="str">
        <f>IF('Scenario Inputs'!$J19=1,'LS7 excl. DPC'!T20+'Scenario Inputs'!S$193,"")</f>
        <v/>
      </c>
      <c r="V20" s="259"/>
    </row>
    <row r="21" spans="2:25" ht="15" customHeight="1" thickBot="1" x14ac:dyDescent="0.35">
      <c r="B21" s="102" t="s">
        <v>183</v>
      </c>
      <c r="C21" s="109" t="s">
        <v>184</v>
      </c>
      <c r="K21" s="240" t="str">
        <f>IF('Scenario Inputs'!$J20=1,'LS7 excl. DPC'!K21+'Scenario Inputs'!J$193,"")</f>
        <v/>
      </c>
      <c r="L21" s="240" t="str">
        <f>IF('Scenario Inputs'!$J20=1,'LS7 excl. DPC'!L21+'Scenario Inputs'!K$193,"")</f>
        <v/>
      </c>
      <c r="M21" s="240" t="str">
        <f>IF('Scenario Inputs'!$J20=1,'LS7 excl. DPC'!M21+'Scenario Inputs'!L$193,"")</f>
        <v/>
      </c>
      <c r="N21" s="240" t="str">
        <f>IF('Scenario Inputs'!$J20=1,'LS7 excl. DPC'!N21+'Scenario Inputs'!M$193,"")</f>
        <v/>
      </c>
      <c r="O21" s="241" t="str">
        <f>IF('Scenario Inputs'!$J20=1,'LS7 excl. DPC'!O21+'Scenario Inputs'!N$193,"")</f>
        <v/>
      </c>
      <c r="P21" s="241" t="str">
        <f>IF('Scenario Inputs'!$J20=1,'LS7 excl. DPC'!P21+'Scenario Inputs'!O$193,"")</f>
        <v/>
      </c>
      <c r="Q21" s="241" t="str">
        <f>IF('Scenario Inputs'!$J20=1,'LS7 excl. DPC'!Q21+'Scenario Inputs'!P$193,"")</f>
        <v/>
      </c>
      <c r="R21" s="241" t="str">
        <f>IF('Scenario Inputs'!$J20=1,'LS7 excl. DPC'!R21+'Scenario Inputs'!Q$193,"")</f>
        <v/>
      </c>
      <c r="S21" s="241" t="str">
        <f>IF('Scenario Inputs'!$J20=1,'LS7 excl. DPC'!S21+'Scenario Inputs'!R$193,"")</f>
        <v/>
      </c>
      <c r="T21" s="241" t="str">
        <f>IF('Scenario Inputs'!$J20=1,'LS7 excl. DPC'!T21+'Scenario Inputs'!S$193,"")</f>
        <v/>
      </c>
      <c r="U21" s="241"/>
      <c r="V21" s="260"/>
      <c r="W21" s="240"/>
    </row>
    <row r="22" spans="2:25" ht="14.25" customHeight="1" x14ac:dyDescent="0.25">
      <c r="B22" s="110">
        <v>11</v>
      </c>
      <c r="C22" s="111" t="s">
        <v>185</v>
      </c>
      <c r="D22" s="112" t="s">
        <v>125</v>
      </c>
      <c r="E22" s="113">
        <v>2</v>
      </c>
      <c r="F22" s="188"/>
      <c r="G22" s="189"/>
      <c r="H22" s="189"/>
      <c r="I22" s="189"/>
      <c r="J22" s="190"/>
      <c r="K22" s="188">
        <f>IF('Scenario Inputs'!$J9=1,ROUND('LS7 excl. DPC'!K22+'Scenario Inputs'!J$194,2),"")</f>
        <v>4.1900000000000004</v>
      </c>
      <c r="L22" s="189">
        <f>IF('Scenario Inputs'!$J9=1,ROUND('LS7 excl. DPC'!L22+'Scenario Inputs'!K$194,2),"")</f>
        <v>10.77</v>
      </c>
      <c r="M22" s="189">
        <f>IF('Scenario Inputs'!$J9=1,ROUND('LS7 excl. DPC'!M22+'Scenario Inputs'!L$194,2),"")</f>
        <v>14.03</v>
      </c>
      <c r="N22" s="189">
        <f>IF('Scenario Inputs'!$J9=1,ROUND('LS7 excl. DPC'!N22+'Scenario Inputs'!M$194,2),"")</f>
        <v>13.61</v>
      </c>
      <c r="O22" s="190">
        <f>IF('Scenario Inputs'!$J9=1,ROUND('LS7 excl. DPC'!O22+'Scenario Inputs'!N$194,2),"")</f>
        <v>12.83</v>
      </c>
      <c r="P22" s="140">
        <f>IF('Scenario Inputs'!$J9=1,ROUND('LS7 excl. DPC'!P22+'Scenario Inputs'!O$194,2),"")</f>
        <v>7.33</v>
      </c>
      <c r="Q22" s="141">
        <f>IF('Scenario Inputs'!$J9=1,ROUND('LS7 excl. DPC'!Q22+'Scenario Inputs'!P$194,2),"")</f>
        <v>16</v>
      </c>
      <c r="R22" s="141">
        <f>IF('Scenario Inputs'!$J9=1,ROUND('LS7 excl. DPC'!R22+'Scenario Inputs'!Q$194,2),"")</f>
        <v>15.01</v>
      </c>
      <c r="S22" s="141">
        <f>IF('Scenario Inputs'!$J9=1,ROUND('LS7 excl. DPC'!S22+'Scenario Inputs'!R$194,2),"")</f>
        <v>14.08</v>
      </c>
      <c r="T22" s="142">
        <f>IF('Scenario Inputs'!$J9=1,ROUND('LS7 excl. DPC'!T22+'Scenario Inputs'!S$194,2),"")</f>
        <v>13.18</v>
      </c>
      <c r="U22" s="197">
        <f>IF('Scenario Inputs'!$J9=1,ROUND('LS7 excl. DPC'!U22+IFERROR(AVERAGE('Scenario Inputs'!T$194:X$194),0),2),"")</f>
        <v>7.23</v>
      </c>
      <c r="V22" s="256">
        <f>IF('Scenario Inputs'!$J9=1,ROUND('LS7 excl. DPC'!V22+IFERROR(AVERAGE('Scenario Inputs'!Y$194:AC$194),0),2),"")</f>
        <v>-1.52</v>
      </c>
      <c r="W22" s="201">
        <f>IF('Scenario Inputs'!$J9=1,ROUND('LS7 excl. DPC'!W22+IFERROR(AVERAGE('Scenario Inputs'!AD$194:AH$194),0),2),"")</f>
        <v>-1.07</v>
      </c>
      <c r="Y22" s="113" t="s">
        <v>186</v>
      </c>
    </row>
    <row r="23" spans="2:25" ht="14.25" customHeight="1" x14ac:dyDescent="0.25">
      <c r="B23" s="114">
        <v>12</v>
      </c>
      <c r="C23" s="111" t="s">
        <v>187</v>
      </c>
      <c r="D23" s="115" t="s">
        <v>125</v>
      </c>
      <c r="E23" s="116">
        <v>2</v>
      </c>
      <c r="F23" s="143"/>
      <c r="G23" s="144"/>
      <c r="H23" s="144"/>
      <c r="I23" s="144"/>
      <c r="J23" s="145"/>
      <c r="K23" s="143">
        <f>IF('Scenario Inputs'!$J10=1,ROUND('LS7 excl. DPC'!K23+'Scenario Inputs'!J$194,2),"")</f>
        <v>4.1900000000000004</v>
      </c>
      <c r="L23" s="144">
        <f>IF('Scenario Inputs'!$J10=1,ROUND('LS7 excl. DPC'!L23+'Scenario Inputs'!K$194,2),"")</f>
        <v>10.77</v>
      </c>
      <c r="M23" s="144">
        <f>IF('Scenario Inputs'!$J10=1,ROUND('LS7 excl. DPC'!M23+'Scenario Inputs'!L$194,2),"")</f>
        <v>14.03</v>
      </c>
      <c r="N23" s="144">
        <f>IF('Scenario Inputs'!$J10=1,ROUND('LS7 excl. DPC'!N23+'Scenario Inputs'!M$194,2),"")</f>
        <v>13.61</v>
      </c>
      <c r="O23" s="145">
        <f>IF('Scenario Inputs'!$J10=1,ROUND('LS7 excl. DPC'!O23+'Scenario Inputs'!N$194,2),"")</f>
        <v>12.83</v>
      </c>
      <c r="P23" s="143">
        <f>IF('Scenario Inputs'!$J10=1,ROUND('LS7 excl. DPC'!P23+'Scenario Inputs'!O$194,2),"")</f>
        <v>7.33</v>
      </c>
      <c r="Q23" s="144">
        <f>IF('Scenario Inputs'!$J10=1,ROUND('LS7 excl. DPC'!Q23+'Scenario Inputs'!P$194,2),"")</f>
        <v>16</v>
      </c>
      <c r="R23" s="144">
        <f>IF('Scenario Inputs'!$J10=1,ROUND('LS7 excl. DPC'!R23+'Scenario Inputs'!Q$194,2),"")</f>
        <v>15.01</v>
      </c>
      <c r="S23" s="144">
        <f>IF('Scenario Inputs'!$J10=1,ROUND('LS7 excl. DPC'!S23+'Scenario Inputs'!R$194,2),"")</f>
        <v>14.08</v>
      </c>
      <c r="T23" s="145">
        <f>IF('Scenario Inputs'!$J10=1,ROUND('LS7 excl. DPC'!T23+'Scenario Inputs'!S$194,2),"")</f>
        <v>13.18</v>
      </c>
      <c r="U23" s="198">
        <f>IF('Scenario Inputs'!$J10=1,ROUND('LS7 excl. DPC'!U23+IFERROR(AVERAGE('Scenario Inputs'!T$194:X$194),0),2),"")</f>
        <v>7.23</v>
      </c>
      <c r="V23" s="257">
        <f>IF('Scenario Inputs'!$J10=1,ROUND('LS7 excl. DPC'!V23+IFERROR(AVERAGE('Scenario Inputs'!Y$194:AC$194),0),2),"")</f>
        <v>-1.52</v>
      </c>
      <c r="W23" s="202">
        <f>IF('Scenario Inputs'!$J10=1,ROUND('LS7 excl. DPC'!W23+IFERROR(AVERAGE('Scenario Inputs'!AD$194:AH$194),0),2),"")</f>
        <v>-1.07</v>
      </c>
      <c r="Y23" s="117" t="s">
        <v>188</v>
      </c>
    </row>
    <row r="24" spans="2:25" ht="14.25" customHeight="1" x14ac:dyDescent="0.25">
      <c r="B24" s="118">
        <v>13</v>
      </c>
      <c r="C24" s="111" t="s">
        <v>189</v>
      </c>
      <c r="D24" s="115" t="s">
        <v>125</v>
      </c>
      <c r="E24" s="116">
        <v>2</v>
      </c>
      <c r="F24" s="143"/>
      <c r="G24" s="144"/>
      <c r="H24" s="144"/>
      <c r="I24" s="144"/>
      <c r="J24" s="145"/>
      <c r="K24" s="143">
        <f>IF('Scenario Inputs'!$J11=1,ROUND('LS7 excl. DPC'!K24+'Scenario Inputs'!J$194,2),"")</f>
        <v>4.1900000000000004</v>
      </c>
      <c r="L24" s="144">
        <f>IF('Scenario Inputs'!$J11=1,ROUND('LS7 excl. DPC'!L24+'Scenario Inputs'!K$194,2),"")</f>
        <v>10.77</v>
      </c>
      <c r="M24" s="144">
        <f>IF('Scenario Inputs'!$J11=1,ROUND('LS7 excl. DPC'!M24+'Scenario Inputs'!L$194,2),"")</f>
        <v>14.03</v>
      </c>
      <c r="N24" s="144">
        <f>IF('Scenario Inputs'!$J11=1,ROUND('LS7 excl. DPC'!N24+'Scenario Inputs'!M$194,2),"")</f>
        <v>13.61</v>
      </c>
      <c r="O24" s="145">
        <f>IF('Scenario Inputs'!$J11=1,ROUND('LS7 excl. DPC'!O24+'Scenario Inputs'!N$194,2),"")</f>
        <v>12.83</v>
      </c>
      <c r="P24" s="143">
        <f>IF('Scenario Inputs'!$J11=1,ROUND('LS7 excl. DPC'!P24+'Scenario Inputs'!O$194,2),"")</f>
        <v>10.95</v>
      </c>
      <c r="Q24" s="144">
        <f>IF('Scenario Inputs'!$J11=1,ROUND('LS7 excl. DPC'!Q24+'Scenario Inputs'!P$194,2),"")</f>
        <v>17.350000000000001</v>
      </c>
      <c r="R24" s="144">
        <f>IF('Scenario Inputs'!$J11=1,ROUND('LS7 excl. DPC'!R24+'Scenario Inputs'!Q$194,2),"")</f>
        <v>16.28</v>
      </c>
      <c r="S24" s="144">
        <f>IF('Scenario Inputs'!$J11=1,ROUND('LS7 excl. DPC'!S24+'Scenario Inputs'!R$194,2),"")</f>
        <v>15.26</v>
      </c>
      <c r="T24" s="145">
        <f>IF('Scenario Inputs'!$J11=1,ROUND('LS7 excl. DPC'!T24+'Scenario Inputs'!S$194,2),"")</f>
        <v>14.28</v>
      </c>
      <c r="U24" s="198">
        <f>IF('Scenario Inputs'!$J11=1,ROUND('LS7 excl. DPC'!U24+IFERROR(AVERAGE('Scenario Inputs'!T$194:X$194),0),2),"")</f>
        <v>8.19</v>
      </c>
      <c r="V24" s="257">
        <f>IF('Scenario Inputs'!$J11=1,ROUND('LS7 excl. DPC'!V24+IFERROR(AVERAGE('Scenario Inputs'!Y$194:AC$194),0),2),"")</f>
        <v>-1.81</v>
      </c>
      <c r="W24" s="202">
        <f>IF('Scenario Inputs'!$J11=1,ROUND('LS7 excl. DPC'!W24+IFERROR(AVERAGE('Scenario Inputs'!AD$194:AH$194),0),2),"")</f>
        <v>-1.38</v>
      </c>
      <c r="Y24" s="117" t="s">
        <v>190</v>
      </c>
    </row>
    <row r="25" spans="2:25" ht="14.25" customHeight="1" x14ac:dyDescent="0.25">
      <c r="B25" s="114">
        <v>14</v>
      </c>
      <c r="C25" s="111" t="s">
        <v>191</v>
      </c>
      <c r="D25" s="115" t="s">
        <v>125</v>
      </c>
      <c r="E25" s="116">
        <v>2</v>
      </c>
      <c r="F25" s="143"/>
      <c r="G25" s="144"/>
      <c r="H25" s="144"/>
      <c r="I25" s="144"/>
      <c r="J25" s="145"/>
      <c r="K25" s="143">
        <f>IF('Scenario Inputs'!$J12=1,ROUND('LS7 excl. DPC'!K25+'Scenario Inputs'!J$194,2),"")</f>
        <v>4.1900000000000004</v>
      </c>
      <c r="L25" s="144">
        <f>IF('Scenario Inputs'!$J12=1,ROUND('LS7 excl. DPC'!L25+'Scenario Inputs'!K$194,2),"")</f>
        <v>10.77</v>
      </c>
      <c r="M25" s="144">
        <f>IF('Scenario Inputs'!$J12=1,ROUND('LS7 excl. DPC'!M25+'Scenario Inputs'!L$194,2),"")</f>
        <v>14.03</v>
      </c>
      <c r="N25" s="144">
        <f>IF('Scenario Inputs'!$J12=1,ROUND('LS7 excl. DPC'!N25+'Scenario Inputs'!M$194,2),"")</f>
        <v>13.61</v>
      </c>
      <c r="O25" s="145">
        <f>IF('Scenario Inputs'!$J12=1,ROUND('LS7 excl. DPC'!O25+'Scenario Inputs'!N$194,2),"")</f>
        <v>12.83</v>
      </c>
      <c r="P25" s="143">
        <f>IF('Scenario Inputs'!$J12=1,ROUND('LS7 excl. DPC'!P25+'Scenario Inputs'!O$194,2),"")</f>
        <v>10.18</v>
      </c>
      <c r="Q25" s="144">
        <f>IF('Scenario Inputs'!$J12=1,ROUND('LS7 excl. DPC'!Q25+'Scenario Inputs'!P$194,2),"")</f>
        <v>21.57</v>
      </c>
      <c r="R25" s="144">
        <f>IF('Scenario Inputs'!$J12=1,ROUND('LS7 excl. DPC'!R25+'Scenario Inputs'!Q$194,2),"")</f>
        <v>20.25</v>
      </c>
      <c r="S25" s="144">
        <f>IF('Scenario Inputs'!$J12=1,ROUND('LS7 excl. DPC'!S25+'Scenario Inputs'!R$194,2),"")</f>
        <v>19.010000000000002</v>
      </c>
      <c r="T25" s="145">
        <f>IF('Scenario Inputs'!$J12=1,ROUND('LS7 excl. DPC'!T25+'Scenario Inputs'!S$194,2),"")</f>
        <v>17.809999999999999</v>
      </c>
      <c r="U25" s="198">
        <f>IF('Scenario Inputs'!$J12=1,ROUND('LS7 excl. DPC'!U25+IFERROR(AVERAGE('Scenario Inputs'!T$194:X$194),0),2),"")</f>
        <v>13.06</v>
      </c>
      <c r="V25" s="257">
        <f>IF('Scenario Inputs'!$J12=1,ROUND('LS7 excl. DPC'!V25+IFERROR(AVERAGE('Scenario Inputs'!Y$194:AC$194),0),2),"")</f>
        <v>4.24</v>
      </c>
      <c r="W25" s="202">
        <f>IF('Scenario Inputs'!$J12=1,ROUND('LS7 excl. DPC'!W25+IFERROR(AVERAGE('Scenario Inputs'!AD$194:AH$194),0),2),"")</f>
        <v>4.91</v>
      </c>
      <c r="Y25" s="117" t="s">
        <v>192</v>
      </c>
    </row>
    <row r="26" spans="2:25" ht="14.25" customHeight="1" x14ac:dyDescent="0.25">
      <c r="B26" s="118">
        <v>15</v>
      </c>
      <c r="C26" s="111" t="s">
        <v>193</v>
      </c>
      <c r="D26" s="115" t="s">
        <v>125</v>
      </c>
      <c r="E26" s="116">
        <v>2</v>
      </c>
      <c r="F26" s="143"/>
      <c r="G26" s="144"/>
      <c r="H26" s="144"/>
      <c r="I26" s="144"/>
      <c r="J26" s="145"/>
      <c r="K26" s="143">
        <f>IF('Scenario Inputs'!$J13=1,ROUND('LS7 excl. DPC'!K26+'Scenario Inputs'!J$194,2),"")</f>
        <v>4.1900000000000004</v>
      </c>
      <c r="L26" s="144">
        <f>IF('Scenario Inputs'!$J13=1,ROUND('LS7 excl. DPC'!L26+'Scenario Inputs'!K$194,2),"")</f>
        <v>10.77</v>
      </c>
      <c r="M26" s="144">
        <f>IF('Scenario Inputs'!$J13=1,ROUND('LS7 excl. DPC'!M26+'Scenario Inputs'!L$194,2),"")</f>
        <v>14.03</v>
      </c>
      <c r="N26" s="144">
        <f>IF('Scenario Inputs'!$J13=1,ROUND('LS7 excl. DPC'!N26+'Scenario Inputs'!M$194,2),"")</f>
        <v>13.61</v>
      </c>
      <c r="O26" s="145">
        <f>IF('Scenario Inputs'!$J13=1,ROUND('LS7 excl. DPC'!O26+'Scenario Inputs'!N$194,2),"")</f>
        <v>12.83</v>
      </c>
      <c r="P26" s="143">
        <f>IF('Scenario Inputs'!$J13=1,ROUND('LS7 excl. DPC'!P26+'Scenario Inputs'!O$194,2),"")</f>
        <v>7.18</v>
      </c>
      <c r="Q26" s="144">
        <f>IF('Scenario Inputs'!$J13=1,ROUND('LS7 excl. DPC'!Q26+'Scenario Inputs'!P$194,2),"")</f>
        <v>15.71</v>
      </c>
      <c r="R26" s="144">
        <f>IF('Scenario Inputs'!$J13=1,ROUND('LS7 excl. DPC'!R26+'Scenario Inputs'!Q$194,2),"")</f>
        <v>14.74</v>
      </c>
      <c r="S26" s="144">
        <f>IF('Scenario Inputs'!$J13=1,ROUND('LS7 excl. DPC'!S26+'Scenario Inputs'!R$194,2),"")</f>
        <v>13.83</v>
      </c>
      <c r="T26" s="145">
        <f>IF('Scenario Inputs'!$J13=1,ROUND('LS7 excl. DPC'!T26+'Scenario Inputs'!S$194,2),"")</f>
        <v>12.94</v>
      </c>
      <c r="U26" s="198">
        <f>IF('Scenario Inputs'!$J13=1,ROUND('LS7 excl. DPC'!U26+IFERROR(AVERAGE('Scenario Inputs'!T$194:X$194),0),2),"")</f>
        <v>5.32</v>
      </c>
      <c r="V26" s="257">
        <f>IF('Scenario Inputs'!$J13=1,ROUND('LS7 excl. DPC'!V26+IFERROR(AVERAGE('Scenario Inputs'!Y$194:AC$194),0),2),"")</f>
        <v>-2.34</v>
      </c>
      <c r="W26" s="202">
        <f>IF('Scenario Inputs'!$J13=1,ROUND('LS7 excl. DPC'!W26+IFERROR(AVERAGE('Scenario Inputs'!AD$194:AH$194),0),2),"")</f>
        <v>-1.41</v>
      </c>
      <c r="Y26" s="117" t="s">
        <v>194</v>
      </c>
    </row>
    <row r="27" spans="2:25" ht="14.25" customHeight="1" x14ac:dyDescent="0.25">
      <c r="B27" s="114">
        <v>16</v>
      </c>
      <c r="C27" s="111" t="s">
        <v>195</v>
      </c>
      <c r="D27" s="115" t="s">
        <v>125</v>
      </c>
      <c r="E27" s="116">
        <v>2</v>
      </c>
      <c r="F27" s="143"/>
      <c r="G27" s="144"/>
      <c r="H27" s="144"/>
      <c r="I27" s="144"/>
      <c r="J27" s="145"/>
      <c r="K27" s="143">
        <f>IF('Scenario Inputs'!$J14=1,ROUND('LS7 excl. DPC'!K27+'Scenario Inputs'!J$194,2),"")</f>
        <v>4.1900000000000004</v>
      </c>
      <c r="L27" s="144">
        <f>IF('Scenario Inputs'!$J14=1,ROUND('LS7 excl. DPC'!L27+'Scenario Inputs'!K$194,2),"")</f>
        <v>10.77</v>
      </c>
      <c r="M27" s="144">
        <f>IF('Scenario Inputs'!$J14=1,ROUND('LS7 excl. DPC'!M27+'Scenario Inputs'!L$194,2),"")</f>
        <v>14.03</v>
      </c>
      <c r="N27" s="144">
        <f>IF('Scenario Inputs'!$J14=1,ROUND('LS7 excl. DPC'!N27+'Scenario Inputs'!M$194,2),"")</f>
        <v>13.61</v>
      </c>
      <c r="O27" s="145">
        <f>IF('Scenario Inputs'!$J14=1,ROUND('LS7 excl. DPC'!O27+'Scenario Inputs'!N$194,2),"")</f>
        <v>12.83</v>
      </c>
      <c r="P27" s="143">
        <f>IF('Scenario Inputs'!$J14=1,ROUND('LS7 excl. DPC'!P27+'Scenario Inputs'!O$194,2),"")</f>
        <v>7.92</v>
      </c>
      <c r="Q27" s="144">
        <f>IF('Scenario Inputs'!$J14=1,ROUND('LS7 excl. DPC'!Q27+'Scenario Inputs'!P$194,2),"")</f>
        <v>17.149999999999999</v>
      </c>
      <c r="R27" s="144">
        <f>IF('Scenario Inputs'!$J14=1,ROUND('LS7 excl. DPC'!R27+'Scenario Inputs'!Q$194,2),"")</f>
        <v>16.100000000000001</v>
      </c>
      <c r="S27" s="144">
        <f>IF('Scenario Inputs'!$J14=1,ROUND('LS7 excl. DPC'!S27+'Scenario Inputs'!R$194,2),"")</f>
        <v>15.1</v>
      </c>
      <c r="T27" s="145">
        <f>IF('Scenario Inputs'!$J14=1,ROUND('LS7 excl. DPC'!T27+'Scenario Inputs'!S$194,2),"")</f>
        <v>14.14</v>
      </c>
      <c r="U27" s="198">
        <f>IF('Scenario Inputs'!$J14=1,ROUND('LS7 excl. DPC'!U27+IFERROR(AVERAGE('Scenario Inputs'!T$194:X$194),0),2),"")</f>
        <v>8.02</v>
      </c>
      <c r="V27" s="257">
        <f>IF('Scenario Inputs'!$J14=1,ROUND('LS7 excl. DPC'!V27+IFERROR(AVERAGE('Scenario Inputs'!Y$194:AC$194),0),2),"")</f>
        <v>-0.98</v>
      </c>
      <c r="W27" s="202">
        <f>IF('Scenario Inputs'!$J14=1,ROUND('LS7 excl. DPC'!W27+IFERROR(AVERAGE('Scenario Inputs'!AD$194:AH$194),0),2),"")</f>
        <v>-0.68</v>
      </c>
      <c r="Y27" s="117" t="s">
        <v>196</v>
      </c>
    </row>
    <row r="28" spans="2:25" ht="14.25" customHeight="1" x14ac:dyDescent="0.25">
      <c r="B28" s="118">
        <v>17</v>
      </c>
      <c r="C28" s="111" t="s">
        <v>197</v>
      </c>
      <c r="D28" s="115" t="s">
        <v>125</v>
      </c>
      <c r="E28" s="116">
        <v>2</v>
      </c>
      <c r="F28" s="143"/>
      <c r="G28" s="144"/>
      <c r="H28" s="144"/>
      <c r="I28" s="144"/>
      <c r="J28" s="145"/>
      <c r="K28" s="143" t="str">
        <f>IF('Scenario Inputs'!$J15=1,ROUND('LS7 excl. DPC'!K28+'Scenario Inputs'!J$194,2),"")</f>
        <v/>
      </c>
      <c r="L28" s="144" t="str">
        <f>IF('Scenario Inputs'!$J15=1,ROUND('LS7 excl. DPC'!L28+'Scenario Inputs'!K$194,2),"")</f>
        <v/>
      </c>
      <c r="M28" s="144" t="str">
        <f>IF('Scenario Inputs'!$J15=1,ROUND('LS7 excl. DPC'!M28+'Scenario Inputs'!L$194,2),"")</f>
        <v/>
      </c>
      <c r="N28" s="144" t="str">
        <f>IF('Scenario Inputs'!$J15=1,ROUND('LS7 excl. DPC'!N28+'Scenario Inputs'!M$194,2),"")</f>
        <v/>
      </c>
      <c r="O28" s="145" t="str">
        <f>IF('Scenario Inputs'!$J15=1,ROUND('LS7 excl. DPC'!O28+'Scenario Inputs'!N$194,2),"")</f>
        <v/>
      </c>
      <c r="P28" s="143" t="str">
        <f>IF('Scenario Inputs'!$J15=1,ROUND('LS7 excl. DPC'!P28+'Scenario Inputs'!O$194,2),"")</f>
        <v/>
      </c>
      <c r="Q28" s="144" t="str">
        <f>IF('Scenario Inputs'!$J15=1,ROUND('LS7 excl. DPC'!Q28+'Scenario Inputs'!P$194,2),"")</f>
        <v/>
      </c>
      <c r="R28" s="144" t="str">
        <f>IF('Scenario Inputs'!$J15=1,ROUND('LS7 excl. DPC'!R28+'Scenario Inputs'!Q$194,2),"")</f>
        <v/>
      </c>
      <c r="S28" s="144" t="str">
        <f>IF('Scenario Inputs'!$J15=1,ROUND('LS7 excl. DPC'!S28+'Scenario Inputs'!R$194,2),"")</f>
        <v/>
      </c>
      <c r="T28" s="145" t="str">
        <f>IF('Scenario Inputs'!$J15=1,ROUND('LS7 excl. DPC'!T28+'Scenario Inputs'!S$194,2),"")</f>
        <v/>
      </c>
      <c r="U28" s="198" t="str">
        <f>IF('Scenario Inputs'!$J15=1,ROUND('LS7 excl. DPC'!U28+IFERROR(AVERAGE('Scenario Inputs'!T$194:X$194),0),2),"")</f>
        <v/>
      </c>
      <c r="V28" s="257" t="str">
        <f>IF('Scenario Inputs'!$J15=1,ROUND('LS7 excl. DPC'!V28+IFERROR(AVERAGE('Scenario Inputs'!Y$194:AC$194),0),2),"")</f>
        <v/>
      </c>
      <c r="W28" s="202" t="str">
        <f>IF('Scenario Inputs'!$J15=1,ROUND('LS7 excl. DPC'!W28+IFERROR(AVERAGE('Scenario Inputs'!AD$194:AH$194),0),2),"")</f>
        <v/>
      </c>
      <c r="Y28" s="117" t="s">
        <v>198</v>
      </c>
    </row>
    <row r="29" spans="2:25" ht="14.25" customHeight="1" x14ac:dyDescent="0.25">
      <c r="B29" s="118">
        <v>18</v>
      </c>
      <c r="C29" s="111" t="s">
        <v>199</v>
      </c>
      <c r="D29" s="115" t="s">
        <v>125</v>
      </c>
      <c r="E29" s="116">
        <v>2</v>
      </c>
      <c r="F29" s="143"/>
      <c r="G29" s="144"/>
      <c r="H29" s="144"/>
      <c r="I29" s="144"/>
      <c r="J29" s="145"/>
      <c r="K29" s="143" t="str">
        <f>IF('Scenario Inputs'!$J16=1,ROUND('LS7 excl. DPC'!K29+'Scenario Inputs'!J$194,2),"")</f>
        <v/>
      </c>
      <c r="L29" s="144" t="str">
        <f>IF('Scenario Inputs'!$J16=1,ROUND('LS7 excl. DPC'!L29+'Scenario Inputs'!K$194,2),"")</f>
        <v/>
      </c>
      <c r="M29" s="144" t="str">
        <f>IF('Scenario Inputs'!$J16=1,ROUND('LS7 excl. DPC'!M29+'Scenario Inputs'!L$194,2),"")</f>
        <v/>
      </c>
      <c r="N29" s="144" t="str">
        <f>IF('Scenario Inputs'!$J16=1,ROUND('LS7 excl. DPC'!N29+'Scenario Inputs'!M$194,2),"")</f>
        <v/>
      </c>
      <c r="O29" s="145" t="str">
        <f>IF('Scenario Inputs'!$J16=1,ROUND('LS7 excl. DPC'!O29+'Scenario Inputs'!N$194,2),"")</f>
        <v/>
      </c>
      <c r="P29" s="143" t="str">
        <f>IF('Scenario Inputs'!$J16=1,ROUND('LS7 excl. DPC'!P29+'Scenario Inputs'!O$194,2),"")</f>
        <v/>
      </c>
      <c r="Q29" s="144" t="str">
        <f>IF('Scenario Inputs'!$J16=1,ROUND('LS7 excl. DPC'!Q29+'Scenario Inputs'!P$194,2),"")</f>
        <v/>
      </c>
      <c r="R29" s="144" t="str">
        <f>IF('Scenario Inputs'!$J16=1,ROUND('LS7 excl. DPC'!R29+'Scenario Inputs'!Q$194,2),"")</f>
        <v/>
      </c>
      <c r="S29" s="144" t="str">
        <f>IF('Scenario Inputs'!$J16=1,ROUND('LS7 excl. DPC'!S29+'Scenario Inputs'!R$194,2),"")</f>
        <v/>
      </c>
      <c r="T29" s="145" t="str">
        <f>IF('Scenario Inputs'!$J16=1,ROUND('LS7 excl. DPC'!T29+'Scenario Inputs'!S$194,2),"")</f>
        <v/>
      </c>
      <c r="U29" s="198" t="str">
        <f>IF('Scenario Inputs'!$J16=1,ROUND('LS7 excl. DPC'!U29+IFERROR(AVERAGE('Scenario Inputs'!T$194:X$194),0),2),"")</f>
        <v/>
      </c>
      <c r="V29" s="257" t="str">
        <f>IF('Scenario Inputs'!$J16=1,ROUND('LS7 excl. DPC'!V29+IFERROR(AVERAGE('Scenario Inputs'!Y$194:AC$194),0),2),"")</f>
        <v/>
      </c>
      <c r="W29" s="202" t="str">
        <f>IF('Scenario Inputs'!$J16=1,ROUND('LS7 excl. DPC'!W29+IFERROR(AVERAGE('Scenario Inputs'!AD$194:AH$194),0),2),"")</f>
        <v/>
      </c>
      <c r="Y29" s="117" t="s">
        <v>200</v>
      </c>
    </row>
    <row r="30" spans="2:25" ht="14.25" customHeight="1" x14ac:dyDescent="0.25">
      <c r="B30" s="119">
        <v>19</v>
      </c>
      <c r="C30" s="120" t="s">
        <v>201</v>
      </c>
      <c r="D30" s="121" t="s">
        <v>125</v>
      </c>
      <c r="E30" s="122">
        <v>2</v>
      </c>
      <c r="F30" s="143"/>
      <c r="G30" s="144"/>
      <c r="H30" s="144"/>
      <c r="I30" s="144"/>
      <c r="J30" s="145"/>
      <c r="K30" s="143" t="str">
        <f>IF('Scenario Inputs'!$J17=1,ROUND('LS7 excl. DPC'!K30+'Scenario Inputs'!J$194,2),"")</f>
        <v/>
      </c>
      <c r="L30" s="144" t="str">
        <f>IF('Scenario Inputs'!$J17=1,ROUND('LS7 excl. DPC'!L30+'Scenario Inputs'!K$194,2),"")</f>
        <v/>
      </c>
      <c r="M30" s="144" t="str">
        <f>IF('Scenario Inputs'!$J17=1,ROUND('LS7 excl. DPC'!M30+'Scenario Inputs'!L$194,2),"")</f>
        <v/>
      </c>
      <c r="N30" s="144" t="str">
        <f>IF('Scenario Inputs'!$J17=1,ROUND('LS7 excl. DPC'!N30+'Scenario Inputs'!M$194,2),"")</f>
        <v/>
      </c>
      <c r="O30" s="145" t="str">
        <f>IF('Scenario Inputs'!$J17=1,ROUND('LS7 excl. DPC'!O30+'Scenario Inputs'!N$194,2),"")</f>
        <v/>
      </c>
      <c r="P30" s="143" t="str">
        <f>IF('Scenario Inputs'!$J17=1,ROUND('LS7 excl. DPC'!P30+'Scenario Inputs'!O$194,2),"")</f>
        <v/>
      </c>
      <c r="Q30" s="144" t="str">
        <f>IF('Scenario Inputs'!$J17=1,ROUND('LS7 excl. DPC'!Q30+'Scenario Inputs'!P$194,2),"")</f>
        <v/>
      </c>
      <c r="R30" s="144" t="str">
        <f>IF('Scenario Inputs'!$J17=1,ROUND('LS7 excl. DPC'!R30+'Scenario Inputs'!Q$194,2),"")</f>
        <v/>
      </c>
      <c r="S30" s="144" t="str">
        <f>IF('Scenario Inputs'!$J17=1,ROUND('LS7 excl. DPC'!S30+'Scenario Inputs'!R$194,2),"")</f>
        <v/>
      </c>
      <c r="T30" s="145" t="str">
        <f>IF('Scenario Inputs'!$J17=1,ROUND('LS7 excl. DPC'!T30+'Scenario Inputs'!S$194,2),"")</f>
        <v/>
      </c>
      <c r="U30" s="198" t="str">
        <f>IF('Scenario Inputs'!$J17=1,ROUND('LS7 excl. DPC'!U30+IFERROR(AVERAGE('Scenario Inputs'!T$194:X$194),0),2),"")</f>
        <v/>
      </c>
      <c r="V30" s="257" t="str">
        <f>IF('Scenario Inputs'!$J17=1,ROUND('LS7 excl. DPC'!V30+IFERROR(AVERAGE('Scenario Inputs'!Y$194:AC$194),0),2),"")</f>
        <v/>
      </c>
      <c r="W30" s="202" t="str">
        <f>IF('Scenario Inputs'!$J17=1,ROUND('LS7 excl. DPC'!W30+IFERROR(AVERAGE('Scenario Inputs'!AD$194:AH$194),0),2),"")</f>
        <v/>
      </c>
      <c r="Y30" s="123" t="s">
        <v>202</v>
      </c>
    </row>
    <row r="31" spans="2:25" ht="14.85" customHeight="1" thickBot="1" x14ac:dyDescent="0.3">
      <c r="B31" s="124">
        <v>20</v>
      </c>
      <c r="C31" s="125" t="s">
        <v>203</v>
      </c>
      <c r="D31" s="126" t="s">
        <v>125</v>
      </c>
      <c r="E31" s="127">
        <v>2</v>
      </c>
      <c r="F31" s="185"/>
      <c r="G31" s="186"/>
      <c r="H31" s="186"/>
      <c r="I31" s="186"/>
      <c r="J31" s="187"/>
      <c r="K31" s="185" t="str">
        <f>IF('Scenario Inputs'!$J18=1,ROUND('LS7 excl. DPC'!K31+'Scenario Inputs'!J$194,2),"")</f>
        <v/>
      </c>
      <c r="L31" s="186" t="str">
        <f>IF('Scenario Inputs'!$J18=1,ROUND('LS7 excl. DPC'!L31+'Scenario Inputs'!K$194,2),"")</f>
        <v/>
      </c>
      <c r="M31" s="186" t="str">
        <f>IF('Scenario Inputs'!$J18=1,ROUND('LS7 excl. DPC'!M31+'Scenario Inputs'!L$194,2),"")</f>
        <v/>
      </c>
      <c r="N31" s="186" t="str">
        <f>IF('Scenario Inputs'!$J18=1,ROUND('LS7 excl. DPC'!N31+'Scenario Inputs'!M$194,2),"")</f>
        <v/>
      </c>
      <c r="O31" s="187" t="str">
        <f>IF('Scenario Inputs'!$J18=1,ROUND('LS7 excl. DPC'!O31+'Scenario Inputs'!N$194,2),"")</f>
        <v/>
      </c>
      <c r="P31" s="185" t="str">
        <f>IF('Scenario Inputs'!$J18=1,ROUND('LS7 excl. DPC'!P31+'Scenario Inputs'!O$194,2),"")</f>
        <v/>
      </c>
      <c r="Q31" s="186" t="str">
        <f>IF('Scenario Inputs'!$J18=1,ROUND('LS7 excl. DPC'!Q31+'Scenario Inputs'!P$194,2),"")</f>
        <v/>
      </c>
      <c r="R31" s="186" t="str">
        <f>IF('Scenario Inputs'!$J18=1,ROUND('LS7 excl. DPC'!R31+'Scenario Inputs'!Q$194,2),"")</f>
        <v/>
      </c>
      <c r="S31" s="186" t="str">
        <f>IF('Scenario Inputs'!$J18=1,ROUND('LS7 excl. DPC'!S31+'Scenario Inputs'!R$194,2),"")</f>
        <v/>
      </c>
      <c r="T31" s="187" t="str">
        <f>IF('Scenario Inputs'!$J18=1,ROUND('LS7 excl. DPC'!T31+'Scenario Inputs'!S$194,2),"")</f>
        <v/>
      </c>
      <c r="U31" s="199" t="str">
        <f>IF('Scenario Inputs'!$J18=1,ROUND('LS7 excl. DPC'!U31+IFERROR(AVERAGE('Scenario Inputs'!T$194:X$194),0),2),"")</f>
        <v/>
      </c>
      <c r="V31" s="258" t="str">
        <f>IF('Scenario Inputs'!$J18=1,ROUND('LS7 excl. DPC'!V31+IFERROR(AVERAGE('Scenario Inputs'!Y$194:AC$194),0),2),"")</f>
        <v/>
      </c>
      <c r="W31" s="193" t="str">
        <f>IF('Scenario Inputs'!$J18=1,ROUND('LS7 excl. DPC'!W31+IFERROR(AVERAGE('Scenario Inputs'!AD$194:AH$194),0),2),"")</f>
        <v/>
      </c>
      <c r="Y31" s="128" t="s">
        <v>204</v>
      </c>
    </row>
    <row r="32" spans="2:25" ht="14.85" customHeight="1" thickBot="1" x14ac:dyDescent="0.3">
      <c r="K32" s="90" t="str">
        <f>IF('Scenario Inputs'!$J19=1,'LS7 excl. DPC'!K32+'Scenario Inputs'!J$193,"")</f>
        <v/>
      </c>
      <c r="L32" s="90" t="str">
        <f>IF('Scenario Inputs'!$J19=1,'LS7 excl. DPC'!L32+'Scenario Inputs'!K$193,"")</f>
        <v/>
      </c>
      <c r="M32" s="90" t="str">
        <f>IF('Scenario Inputs'!$J19=1,'LS7 excl. DPC'!M32+'Scenario Inputs'!L$193,"")</f>
        <v/>
      </c>
      <c r="N32" s="90" t="str">
        <f>IF('Scenario Inputs'!$J19=1,'LS7 excl. DPC'!N32+'Scenario Inputs'!M$193,"")</f>
        <v/>
      </c>
      <c r="O32" s="90" t="str">
        <f>IF('Scenario Inputs'!$J19=1,'LS7 excl. DPC'!O32+'Scenario Inputs'!N$193,"")</f>
        <v/>
      </c>
      <c r="P32" s="90" t="str">
        <f>IF('Scenario Inputs'!$J19=1,'LS7 excl. DPC'!P32+'Scenario Inputs'!O$193,"")</f>
        <v/>
      </c>
      <c r="Q32" s="90" t="str">
        <f>IF('Scenario Inputs'!$J19=1,'LS7 excl. DPC'!Q32+'Scenario Inputs'!P$193,"")</f>
        <v/>
      </c>
      <c r="R32" s="90" t="str">
        <f>IF('Scenario Inputs'!$J19=1,'LS7 excl. DPC'!R32+'Scenario Inputs'!Q$193,"")</f>
        <v/>
      </c>
      <c r="S32" s="90" t="str">
        <f>IF('Scenario Inputs'!$J19=1,'LS7 excl. DPC'!S32+'Scenario Inputs'!R$193,"")</f>
        <v/>
      </c>
      <c r="T32" s="90" t="str">
        <f>IF('Scenario Inputs'!$J19=1,'LS7 excl. DPC'!T32+'Scenario Inputs'!S$193,"")</f>
        <v/>
      </c>
      <c r="U32" s="200"/>
      <c r="V32" s="259"/>
    </row>
    <row r="33" spans="2:25" ht="15" customHeight="1" thickBot="1" x14ac:dyDescent="0.35">
      <c r="B33" s="102" t="s">
        <v>205</v>
      </c>
      <c r="C33" s="109" t="s">
        <v>206</v>
      </c>
      <c r="K33" s="90" t="str">
        <f>IF('Scenario Inputs'!$J20=1,'LS7 excl. DPC'!K33+'Scenario Inputs'!J$193,"")</f>
        <v/>
      </c>
      <c r="L33" s="90" t="str">
        <f>IF('Scenario Inputs'!$J20=1,'LS7 excl. DPC'!L33+'Scenario Inputs'!K$193,"")</f>
        <v/>
      </c>
      <c r="M33" s="90" t="str">
        <f>IF('Scenario Inputs'!$J20=1,'LS7 excl. DPC'!M33+'Scenario Inputs'!L$193,"")</f>
        <v/>
      </c>
      <c r="N33" s="90" t="str">
        <f>IF('Scenario Inputs'!$J20=1,'LS7 excl. DPC'!N33+'Scenario Inputs'!M$193,"")</f>
        <v/>
      </c>
      <c r="O33" s="90" t="str">
        <f>IF('Scenario Inputs'!$J20=1,'LS7 excl. DPC'!O33+'Scenario Inputs'!N$193,"")</f>
        <v/>
      </c>
      <c r="P33" s="90" t="str">
        <f>IF('Scenario Inputs'!$J20=1,'LS7 excl. DPC'!P33+'Scenario Inputs'!O$193,"")</f>
        <v/>
      </c>
      <c r="Q33" s="90" t="str">
        <f>IF('Scenario Inputs'!$J20=1,'LS7 excl. DPC'!Q33+'Scenario Inputs'!P$193,"")</f>
        <v/>
      </c>
      <c r="R33" s="90" t="str">
        <f>IF('Scenario Inputs'!$J20=1,'LS7 excl. DPC'!R33+'Scenario Inputs'!Q$193,"")</f>
        <v/>
      </c>
      <c r="S33" s="90" t="str">
        <f>IF('Scenario Inputs'!$J20=1,'LS7 excl. DPC'!S33+'Scenario Inputs'!R$193,"")</f>
        <v/>
      </c>
      <c r="T33" s="90" t="str">
        <f>IF('Scenario Inputs'!$J20=1,'LS7 excl. DPC'!T33+'Scenario Inputs'!S$193,"")</f>
        <v/>
      </c>
      <c r="U33" s="200"/>
      <c r="V33" s="259"/>
    </row>
    <row r="34" spans="2:25" ht="14.25" customHeight="1" x14ac:dyDescent="0.25">
      <c r="B34" s="110">
        <v>21</v>
      </c>
      <c r="C34" s="111" t="s">
        <v>207</v>
      </c>
      <c r="D34" s="112" t="s">
        <v>125</v>
      </c>
      <c r="E34" s="113">
        <v>2</v>
      </c>
      <c r="F34" s="188"/>
      <c r="G34" s="189"/>
      <c r="H34" s="189"/>
      <c r="I34" s="189"/>
      <c r="J34" s="190"/>
      <c r="K34" s="188">
        <f>IF('Scenario Inputs'!$J9=1,ROUND('LS7 excl. DPC'!K34+SUM('Scenario Inputs'!J$193:J$194),2),"")</f>
        <v>7.56</v>
      </c>
      <c r="L34" s="189">
        <f>IF('Scenario Inputs'!$J9=1,ROUND('LS7 excl. DPC'!L34+SUM('Scenario Inputs'!K$193:K$194),2),"")</f>
        <v>16.47</v>
      </c>
      <c r="M34" s="189">
        <f>IF('Scenario Inputs'!$J9=1,ROUND('LS7 excl. DPC'!M34+SUM('Scenario Inputs'!L$193:L$194),2),"")</f>
        <v>22.16</v>
      </c>
      <c r="N34" s="189">
        <f>IF('Scenario Inputs'!$J9=1,ROUND('LS7 excl. DPC'!N34+SUM('Scenario Inputs'!M$193:M$194),2),"")</f>
        <v>19.670000000000002</v>
      </c>
      <c r="O34" s="190">
        <f>IF('Scenario Inputs'!$J9=1,ROUND('LS7 excl. DPC'!O34+SUM('Scenario Inputs'!N$193:N$194),2),"")</f>
        <v>17.260000000000002</v>
      </c>
      <c r="P34" s="140">
        <f>IF('Scenario Inputs'!$J9=1,ROUND('LS7 excl. DPC'!P34+SUM('Scenario Inputs'!O$193:O$194),2),"")</f>
        <v>12.04</v>
      </c>
      <c r="Q34" s="141">
        <f>IF('Scenario Inputs'!$J9=1,ROUND('LS7 excl. DPC'!Q34+SUM('Scenario Inputs'!P$193:P$194),2),"")</f>
        <v>39.18</v>
      </c>
      <c r="R34" s="141">
        <f>IF('Scenario Inputs'!$J9=1,ROUND('LS7 excl. DPC'!R34+SUM('Scenario Inputs'!Q$193:Q$194),2),"")</f>
        <v>28.02</v>
      </c>
      <c r="S34" s="141">
        <f>IF('Scenario Inputs'!$J9=1,ROUND('LS7 excl. DPC'!S34+SUM('Scenario Inputs'!R$193:R$194),2),"")</f>
        <v>17.649999999999999</v>
      </c>
      <c r="T34" s="142">
        <f>IF('Scenario Inputs'!$J9=1,ROUND('LS7 excl. DPC'!T34+SUM('Scenario Inputs'!S$193:S$194),2),"")</f>
        <v>15.25</v>
      </c>
      <c r="U34" s="197">
        <f>IF('Scenario Inputs'!$J9=1,ROUND('LS7 excl. DPC'!U34+IFERROR(AVERAGE('Scenario Inputs'!T$193:X$194),0),2),"")</f>
        <v>8.36</v>
      </c>
      <c r="V34" s="256">
        <f>IF('Scenario Inputs'!$J9=1,ROUND('LS7 excl. DPC'!V34+IFERROR(AVERAGE('Scenario Inputs'!Y$193:AC$194),0),2),"")</f>
        <v>-1.17</v>
      </c>
      <c r="W34" s="201">
        <f>IF('Scenario Inputs'!$J9=1,ROUND('LS7 excl. DPC'!W34+IFERROR(AVERAGE('Scenario Inputs'!AD$193:AH$194),0),2),"")</f>
        <v>-2.11</v>
      </c>
      <c r="Y34" s="113" t="s">
        <v>208</v>
      </c>
    </row>
    <row r="35" spans="2:25" ht="14.25" customHeight="1" x14ac:dyDescent="0.25">
      <c r="B35" s="114">
        <v>22</v>
      </c>
      <c r="C35" s="111" t="s">
        <v>209</v>
      </c>
      <c r="D35" s="115" t="s">
        <v>125</v>
      </c>
      <c r="E35" s="116">
        <v>2</v>
      </c>
      <c r="F35" s="143"/>
      <c r="G35" s="144"/>
      <c r="H35" s="144"/>
      <c r="I35" s="144"/>
      <c r="J35" s="145"/>
      <c r="K35" s="143">
        <f>IF('Scenario Inputs'!$J10=1,ROUND('LS7 excl. DPC'!K35+SUM('Scenario Inputs'!J$193:J$194),2),"")</f>
        <v>7.56</v>
      </c>
      <c r="L35" s="144">
        <f>IF('Scenario Inputs'!$J10=1,ROUND('LS7 excl. DPC'!L35+SUM('Scenario Inputs'!K$193:K$194),2),"")</f>
        <v>16.47</v>
      </c>
      <c r="M35" s="144">
        <f>IF('Scenario Inputs'!$J10=1,ROUND('LS7 excl. DPC'!M35+SUM('Scenario Inputs'!L$193:L$194),2),"")</f>
        <v>22.16</v>
      </c>
      <c r="N35" s="144">
        <f>IF('Scenario Inputs'!$J10=1,ROUND('LS7 excl. DPC'!N35+SUM('Scenario Inputs'!M$193:M$194),2),"")</f>
        <v>19.670000000000002</v>
      </c>
      <c r="O35" s="145">
        <f>IF('Scenario Inputs'!$J10=1,ROUND('LS7 excl. DPC'!O35+SUM('Scenario Inputs'!N$193:N$194),2),"")</f>
        <v>17.260000000000002</v>
      </c>
      <c r="P35" s="143">
        <f>IF('Scenario Inputs'!$J10=1,ROUND('LS7 excl. DPC'!P35+SUM('Scenario Inputs'!O$193:O$194),2),"")</f>
        <v>13.45</v>
      </c>
      <c r="Q35" s="144">
        <f>IF('Scenario Inputs'!$J10=1,ROUND('LS7 excl. DPC'!Q35+SUM('Scenario Inputs'!P$193:P$194),2),"")</f>
        <v>41.91</v>
      </c>
      <c r="R35" s="144">
        <f>IF('Scenario Inputs'!$J10=1,ROUND('LS7 excl. DPC'!R35+SUM('Scenario Inputs'!Q$193:Q$194),2),"")</f>
        <v>30.56</v>
      </c>
      <c r="S35" s="144">
        <f>IF('Scenario Inputs'!$J10=1,ROUND('LS7 excl. DPC'!S35+SUM('Scenario Inputs'!R$193:R$194),2),"")</f>
        <v>20.010000000000002</v>
      </c>
      <c r="T35" s="145">
        <f>IF('Scenario Inputs'!$J10=1,ROUND('LS7 excl. DPC'!T35+SUM('Scenario Inputs'!S$193:S$194),2),"")</f>
        <v>17.440000000000001</v>
      </c>
      <c r="U35" s="198">
        <f>IF('Scenario Inputs'!$J10=1,ROUND('LS7 excl. DPC'!U35+IFERROR(AVERAGE('Scenario Inputs'!T$193:X$194),0),2),"")</f>
        <v>10.43</v>
      </c>
      <c r="V35" s="257">
        <f>IF('Scenario Inputs'!$J10=1,ROUND('LS7 excl. DPC'!V35+IFERROR(AVERAGE('Scenario Inputs'!Y$193:AC$194),0),2),"")</f>
        <v>-1.96</v>
      </c>
      <c r="W35" s="202">
        <f>IF('Scenario Inputs'!$J10=1,ROUND('LS7 excl. DPC'!W35+IFERROR(AVERAGE('Scenario Inputs'!AD$193:AH$194),0),2),"")</f>
        <v>-2.94</v>
      </c>
      <c r="Y35" s="117" t="s">
        <v>210</v>
      </c>
    </row>
    <row r="36" spans="2:25" ht="14.25" customHeight="1" x14ac:dyDescent="0.25">
      <c r="B36" s="118">
        <v>23</v>
      </c>
      <c r="C36" s="111" t="s">
        <v>211</v>
      </c>
      <c r="D36" s="115" t="s">
        <v>125</v>
      </c>
      <c r="E36" s="116">
        <v>2</v>
      </c>
      <c r="F36" s="143"/>
      <c r="G36" s="144"/>
      <c r="H36" s="144"/>
      <c r="I36" s="144"/>
      <c r="J36" s="145"/>
      <c r="K36" s="143">
        <f>IF('Scenario Inputs'!$J11=1,ROUND('LS7 excl. DPC'!K36+SUM('Scenario Inputs'!J$193:J$194),2),"")</f>
        <v>7.56</v>
      </c>
      <c r="L36" s="144">
        <f>IF('Scenario Inputs'!$J11=1,ROUND('LS7 excl. DPC'!L36+SUM('Scenario Inputs'!K$193:K$194),2),"")</f>
        <v>16.47</v>
      </c>
      <c r="M36" s="144">
        <f>IF('Scenario Inputs'!$J11=1,ROUND('LS7 excl. DPC'!M36+SUM('Scenario Inputs'!L$193:L$194),2),"")</f>
        <v>22.16</v>
      </c>
      <c r="N36" s="144">
        <f>IF('Scenario Inputs'!$J11=1,ROUND('LS7 excl. DPC'!N36+SUM('Scenario Inputs'!M$193:M$194),2),"")</f>
        <v>19.670000000000002</v>
      </c>
      <c r="O36" s="145">
        <f>IF('Scenario Inputs'!$J11=1,ROUND('LS7 excl. DPC'!O36+SUM('Scenario Inputs'!N$193:N$194),2),"")</f>
        <v>17.260000000000002</v>
      </c>
      <c r="P36" s="143">
        <f>IF('Scenario Inputs'!$J11=1,ROUND('LS7 excl. DPC'!P36+SUM('Scenario Inputs'!O$193:O$194),2),"")</f>
        <v>15.66</v>
      </c>
      <c r="Q36" s="144">
        <f>IF('Scenario Inputs'!$J11=1,ROUND('LS7 excl. DPC'!Q36+SUM('Scenario Inputs'!P$193:P$194),2),"")</f>
        <v>40.54</v>
      </c>
      <c r="R36" s="144">
        <f>IF('Scenario Inputs'!$J11=1,ROUND('LS7 excl. DPC'!R36+SUM('Scenario Inputs'!Q$193:Q$194),2),"")</f>
        <v>29.29</v>
      </c>
      <c r="S36" s="144">
        <f>IF('Scenario Inputs'!$J11=1,ROUND('LS7 excl. DPC'!S36+SUM('Scenario Inputs'!R$193:R$194),2),"")</f>
        <v>18.829999999999998</v>
      </c>
      <c r="T36" s="145">
        <f>IF('Scenario Inputs'!$J11=1,ROUND('LS7 excl. DPC'!T36+SUM('Scenario Inputs'!S$193:S$194),2),"")</f>
        <v>16.350000000000001</v>
      </c>
      <c r="U36" s="198">
        <f>IF('Scenario Inputs'!$J11=1,ROUND('LS7 excl. DPC'!U36+IFERROR(AVERAGE('Scenario Inputs'!T$193:X$194),0),2),"")</f>
        <v>9.32</v>
      </c>
      <c r="V36" s="257">
        <f>IF('Scenario Inputs'!$J11=1,ROUND('LS7 excl. DPC'!V36+IFERROR(AVERAGE('Scenario Inputs'!Y$193:AC$194),0),2),"")</f>
        <v>-1.46</v>
      </c>
      <c r="W36" s="202">
        <f>IF('Scenario Inputs'!$J11=1,ROUND('LS7 excl. DPC'!W36+IFERROR(AVERAGE('Scenario Inputs'!AD$193:AH$194),0),2),"")</f>
        <v>-2.42</v>
      </c>
      <c r="Y36" s="117" t="s">
        <v>212</v>
      </c>
    </row>
    <row r="37" spans="2:25" ht="14.25" customHeight="1" x14ac:dyDescent="0.25">
      <c r="B37" s="114">
        <v>24</v>
      </c>
      <c r="C37" s="111" t="s">
        <v>213</v>
      </c>
      <c r="D37" s="115" t="s">
        <v>125</v>
      </c>
      <c r="E37" s="116">
        <v>2</v>
      </c>
      <c r="F37" s="143"/>
      <c r="G37" s="144"/>
      <c r="H37" s="144"/>
      <c r="I37" s="144"/>
      <c r="J37" s="145"/>
      <c r="K37" s="143">
        <f>IF('Scenario Inputs'!$J12=1,ROUND('LS7 excl. DPC'!K37+SUM('Scenario Inputs'!J$193:J$194),2),"")</f>
        <v>7.56</v>
      </c>
      <c r="L37" s="144">
        <f>IF('Scenario Inputs'!$J12=1,ROUND('LS7 excl. DPC'!L37+SUM('Scenario Inputs'!K$193:K$194),2),"")</f>
        <v>16.47</v>
      </c>
      <c r="M37" s="144">
        <f>IF('Scenario Inputs'!$J12=1,ROUND('LS7 excl. DPC'!M37+SUM('Scenario Inputs'!L$193:L$194),2),"")</f>
        <v>22.16</v>
      </c>
      <c r="N37" s="144">
        <f>IF('Scenario Inputs'!$J12=1,ROUND('LS7 excl. DPC'!N37+SUM('Scenario Inputs'!M$193:M$194),2),"")</f>
        <v>19.670000000000002</v>
      </c>
      <c r="O37" s="145">
        <f>IF('Scenario Inputs'!$J12=1,ROUND('LS7 excl. DPC'!O37+SUM('Scenario Inputs'!N$193:N$194),2),"")</f>
        <v>17.260000000000002</v>
      </c>
      <c r="P37" s="143">
        <f>IF('Scenario Inputs'!$J12=1,ROUND('LS7 excl. DPC'!P37+SUM('Scenario Inputs'!O$193:O$194),2),"")</f>
        <v>14.89</v>
      </c>
      <c r="Q37" s="144">
        <f>IF('Scenario Inputs'!$J12=1,ROUND('LS7 excl. DPC'!Q37+SUM('Scenario Inputs'!P$193:P$194),2),"")</f>
        <v>44.75</v>
      </c>
      <c r="R37" s="144">
        <f>IF('Scenario Inputs'!$J12=1,ROUND('LS7 excl. DPC'!R37+SUM('Scenario Inputs'!Q$193:Q$194),2),"")</f>
        <v>33.26</v>
      </c>
      <c r="S37" s="144">
        <f>IF('Scenario Inputs'!$J12=1,ROUND('LS7 excl. DPC'!S37+SUM('Scenario Inputs'!R$193:R$194),2),"")</f>
        <v>22.58</v>
      </c>
      <c r="T37" s="145">
        <f>IF('Scenario Inputs'!$J12=1,ROUND('LS7 excl. DPC'!T37+SUM('Scenario Inputs'!S$193:S$194),2),"")</f>
        <v>19.88</v>
      </c>
      <c r="U37" s="198">
        <f>IF('Scenario Inputs'!$J12=1,ROUND('LS7 excl. DPC'!U37+IFERROR(AVERAGE('Scenario Inputs'!T$193:X$194),0),2),"")</f>
        <v>14.19</v>
      </c>
      <c r="V37" s="257">
        <f>IF('Scenario Inputs'!$J12=1,ROUND('LS7 excl. DPC'!V37+IFERROR(AVERAGE('Scenario Inputs'!Y$193:AC$194),0),2),"")</f>
        <v>4.59</v>
      </c>
      <c r="W37" s="202">
        <f>IF('Scenario Inputs'!$J12=1,ROUND('LS7 excl. DPC'!W37+IFERROR(AVERAGE('Scenario Inputs'!AD$193:AH$194),0),2),"")</f>
        <v>3.87</v>
      </c>
      <c r="Y37" s="117" t="s">
        <v>214</v>
      </c>
    </row>
    <row r="38" spans="2:25" ht="14.25" customHeight="1" x14ac:dyDescent="0.25">
      <c r="B38" s="118">
        <v>25</v>
      </c>
      <c r="C38" s="111" t="s">
        <v>215</v>
      </c>
      <c r="D38" s="115" t="s">
        <v>125</v>
      </c>
      <c r="E38" s="116">
        <v>2</v>
      </c>
      <c r="F38" s="143"/>
      <c r="G38" s="144"/>
      <c r="H38" s="144"/>
      <c r="I38" s="144"/>
      <c r="J38" s="145"/>
      <c r="K38" s="143">
        <f>IF('Scenario Inputs'!$J13=1,ROUND('LS7 excl. DPC'!K38+SUM('Scenario Inputs'!J$193:J$194),2),"")</f>
        <v>7.56</v>
      </c>
      <c r="L38" s="144">
        <f>IF('Scenario Inputs'!$J13=1,ROUND('LS7 excl. DPC'!L38+SUM('Scenario Inputs'!K$193:K$194),2),"")</f>
        <v>16.47</v>
      </c>
      <c r="M38" s="144">
        <f>IF('Scenario Inputs'!$J13=1,ROUND('LS7 excl. DPC'!M38+SUM('Scenario Inputs'!L$193:L$194),2),"")</f>
        <v>22.16</v>
      </c>
      <c r="N38" s="144">
        <f>IF('Scenario Inputs'!$J13=1,ROUND('LS7 excl. DPC'!N38+SUM('Scenario Inputs'!M$193:M$194),2),"")</f>
        <v>19.670000000000002</v>
      </c>
      <c r="O38" s="145">
        <f>IF('Scenario Inputs'!$J13=1,ROUND('LS7 excl. DPC'!O38+SUM('Scenario Inputs'!N$193:N$194),2),"")</f>
        <v>17.260000000000002</v>
      </c>
      <c r="P38" s="143">
        <f>IF('Scenario Inputs'!$J13=1,ROUND('LS7 excl. DPC'!P38+SUM('Scenario Inputs'!O$193:O$194),2),"")</f>
        <v>11.89</v>
      </c>
      <c r="Q38" s="144">
        <f>IF('Scenario Inputs'!$J13=1,ROUND('LS7 excl. DPC'!Q38+SUM('Scenario Inputs'!P$193:P$194),2),"")</f>
        <v>38.9</v>
      </c>
      <c r="R38" s="144">
        <f>IF('Scenario Inputs'!$J13=1,ROUND('LS7 excl. DPC'!R38+SUM('Scenario Inputs'!Q$193:Q$194),2),"")</f>
        <v>27.76</v>
      </c>
      <c r="S38" s="144">
        <f>IF('Scenario Inputs'!$J13=1,ROUND('LS7 excl. DPC'!S38+SUM('Scenario Inputs'!R$193:R$194),2),"")</f>
        <v>17.399999999999999</v>
      </c>
      <c r="T38" s="145">
        <f>IF('Scenario Inputs'!$J13=1,ROUND('LS7 excl. DPC'!T38+SUM('Scenario Inputs'!S$193:S$194),2),"")</f>
        <v>15.01</v>
      </c>
      <c r="U38" s="198">
        <f>IF('Scenario Inputs'!$J13=1,ROUND('LS7 excl. DPC'!U38+IFERROR(AVERAGE('Scenario Inputs'!T$193:X$194),0),2),"")</f>
        <v>6.45</v>
      </c>
      <c r="V38" s="257">
        <f>IF('Scenario Inputs'!$J13=1,ROUND('LS7 excl. DPC'!V38+IFERROR(AVERAGE('Scenario Inputs'!Y$193:AC$194),0),2),"")</f>
        <v>-1.99</v>
      </c>
      <c r="W38" s="202">
        <f>IF('Scenario Inputs'!$J13=1,ROUND('LS7 excl. DPC'!W38+IFERROR(AVERAGE('Scenario Inputs'!AD$193:AH$194),0),2),"")</f>
        <v>-2.4500000000000002</v>
      </c>
      <c r="Y38" s="117" t="s">
        <v>216</v>
      </c>
    </row>
    <row r="39" spans="2:25" ht="14.25" customHeight="1" x14ac:dyDescent="0.25">
      <c r="B39" s="114">
        <v>26</v>
      </c>
      <c r="C39" s="111" t="s">
        <v>217</v>
      </c>
      <c r="D39" s="115" t="s">
        <v>125</v>
      </c>
      <c r="E39" s="116">
        <v>2</v>
      </c>
      <c r="F39" s="143"/>
      <c r="G39" s="144"/>
      <c r="H39" s="144"/>
      <c r="I39" s="144"/>
      <c r="J39" s="145"/>
      <c r="K39" s="143">
        <f>IF('Scenario Inputs'!$J14=1,ROUND('LS7 excl. DPC'!K39+SUM('Scenario Inputs'!J$193:J$194),2),"")</f>
        <v>7.56</v>
      </c>
      <c r="L39" s="144">
        <f>IF('Scenario Inputs'!$J14=1,ROUND('LS7 excl. DPC'!L39+SUM('Scenario Inputs'!K$193:K$194),2),"")</f>
        <v>16.47</v>
      </c>
      <c r="M39" s="144">
        <f>IF('Scenario Inputs'!$J14=1,ROUND('LS7 excl. DPC'!M39+SUM('Scenario Inputs'!L$193:L$194),2),"")</f>
        <v>22.16</v>
      </c>
      <c r="N39" s="144">
        <f>IF('Scenario Inputs'!$J14=1,ROUND('LS7 excl. DPC'!N39+SUM('Scenario Inputs'!M$193:M$194),2),"")</f>
        <v>19.670000000000002</v>
      </c>
      <c r="O39" s="145">
        <f>IF('Scenario Inputs'!$J14=1,ROUND('LS7 excl. DPC'!O39+SUM('Scenario Inputs'!N$193:N$194),2),"")</f>
        <v>17.260000000000002</v>
      </c>
      <c r="P39" s="143">
        <f>IF('Scenario Inputs'!$J14=1,ROUND('LS7 excl. DPC'!P39+SUM('Scenario Inputs'!O$193:O$194),2),"")</f>
        <v>12.63</v>
      </c>
      <c r="Q39" s="144">
        <f>IF('Scenario Inputs'!$J14=1,ROUND('LS7 excl. DPC'!Q39+SUM('Scenario Inputs'!P$193:P$194),2),"")</f>
        <v>40.340000000000003</v>
      </c>
      <c r="R39" s="144">
        <f>IF('Scenario Inputs'!$J14=1,ROUND('LS7 excl. DPC'!R39+SUM('Scenario Inputs'!Q$193:Q$194),2),"")</f>
        <v>29.11</v>
      </c>
      <c r="S39" s="144">
        <f>IF('Scenario Inputs'!$J14=1,ROUND('LS7 excl. DPC'!S39+SUM('Scenario Inputs'!R$193:R$194),2),"")</f>
        <v>18.670000000000002</v>
      </c>
      <c r="T39" s="145">
        <f>IF('Scenario Inputs'!$J14=1,ROUND('LS7 excl. DPC'!T39+SUM('Scenario Inputs'!S$193:S$194),2),"")</f>
        <v>16.21</v>
      </c>
      <c r="U39" s="198">
        <f>IF('Scenario Inputs'!$J14=1,ROUND('LS7 excl. DPC'!U39+IFERROR(AVERAGE('Scenario Inputs'!T$193:X$194),0),2),"")</f>
        <v>9.15</v>
      </c>
      <c r="V39" s="257">
        <f>IF('Scenario Inputs'!$J14=1,ROUND('LS7 excl. DPC'!V39+IFERROR(AVERAGE('Scenario Inputs'!Y$193:AC$194),0),2),"")</f>
        <v>-0.63</v>
      </c>
      <c r="W39" s="202">
        <f>IF('Scenario Inputs'!$J14=1,ROUND('LS7 excl. DPC'!W39+IFERROR(AVERAGE('Scenario Inputs'!AD$193:AH$194),0),2),"")</f>
        <v>-1.72</v>
      </c>
      <c r="Y39" s="117" t="s">
        <v>218</v>
      </c>
    </row>
    <row r="40" spans="2:25" ht="14.25" customHeight="1" x14ac:dyDescent="0.25">
      <c r="B40" s="118">
        <v>27</v>
      </c>
      <c r="C40" s="111" t="s">
        <v>219</v>
      </c>
      <c r="D40" s="115" t="s">
        <v>125</v>
      </c>
      <c r="E40" s="116">
        <v>2</v>
      </c>
      <c r="F40" s="143"/>
      <c r="G40" s="144"/>
      <c r="H40" s="144"/>
      <c r="I40" s="144"/>
      <c r="J40" s="145"/>
      <c r="K40" s="143" t="str">
        <f>IF('Scenario Inputs'!$J15=1,ROUND('LS7 excl. DPC'!K40+SUM('Scenario Inputs'!J$193:J$194),2),"")</f>
        <v/>
      </c>
      <c r="L40" s="144" t="str">
        <f>IF('Scenario Inputs'!$J15=1,ROUND('LS7 excl. DPC'!L40+SUM('Scenario Inputs'!K$193:K$194),2),"")</f>
        <v/>
      </c>
      <c r="M40" s="144" t="str">
        <f>IF('Scenario Inputs'!$J15=1,ROUND('LS7 excl. DPC'!M40+SUM('Scenario Inputs'!L$193:L$194),2),"")</f>
        <v/>
      </c>
      <c r="N40" s="144" t="str">
        <f>IF('Scenario Inputs'!$J15=1,ROUND('LS7 excl. DPC'!N40+SUM('Scenario Inputs'!M$193:M$194),2),"")</f>
        <v/>
      </c>
      <c r="O40" s="145" t="str">
        <f>IF('Scenario Inputs'!$J15=1,ROUND('LS7 excl. DPC'!O40+SUM('Scenario Inputs'!N$193:N$194),2),"")</f>
        <v/>
      </c>
      <c r="P40" s="143" t="str">
        <f>IF('Scenario Inputs'!$J15=1,ROUND('LS7 excl. DPC'!P40+SUM('Scenario Inputs'!O$193:O$194),2),"")</f>
        <v/>
      </c>
      <c r="Q40" s="144" t="str">
        <f>IF('Scenario Inputs'!$J15=1,ROUND('LS7 excl. DPC'!Q40+SUM('Scenario Inputs'!P$193:P$194),2),"")</f>
        <v/>
      </c>
      <c r="R40" s="144" t="str">
        <f>IF('Scenario Inputs'!$J15=1,ROUND('LS7 excl. DPC'!R40+SUM('Scenario Inputs'!Q$193:Q$194),2),"")</f>
        <v/>
      </c>
      <c r="S40" s="144" t="str">
        <f>IF('Scenario Inputs'!$J15=1,ROUND('LS7 excl. DPC'!S40+SUM('Scenario Inputs'!R$193:R$194),2),"")</f>
        <v/>
      </c>
      <c r="T40" s="145" t="str">
        <f>IF('Scenario Inputs'!$J15=1,ROUND('LS7 excl. DPC'!T40+SUM('Scenario Inputs'!S$193:S$194),2),"")</f>
        <v/>
      </c>
      <c r="U40" s="198" t="str">
        <f>IF('Scenario Inputs'!$J15=1,ROUND('LS7 excl. DPC'!U40+IFERROR(AVERAGE('Scenario Inputs'!T$193:X$194),0),2),"")</f>
        <v/>
      </c>
      <c r="V40" s="257" t="str">
        <f>IF('Scenario Inputs'!$J15=1,ROUND('LS7 excl. DPC'!V40+IFERROR(AVERAGE('Scenario Inputs'!Y$193:AC$194),0),2),"")</f>
        <v/>
      </c>
      <c r="W40" s="202" t="str">
        <f>IF('Scenario Inputs'!$J15=1,ROUND('LS7 excl. DPC'!W40+IFERROR(AVERAGE('Scenario Inputs'!AD$193:AH$194),0),2),"")</f>
        <v/>
      </c>
      <c r="Y40" s="117" t="s">
        <v>220</v>
      </c>
    </row>
    <row r="41" spans="2:25" ht="14.25" customHeight="1" x14ac:dyDescent="0.25">
      <c r="B41" s="118">
        <v>28</v>
      </c>
      <c r="C41" s="111" t="s">
        <v>221</v>
      </c>
      <c r="D41" s="115" t="s">
        <v>125</v>
      </c>
      <c r="E41" s="116">
        <v>2</v>
      </c>
      <c r="F41" s="143"/>
      <c r="G41" s="144"/>
      <c r="H41" s="144"/>
      <c r="I41" s="144"/>
      <c r="J41" s="145"/>
      <c r="K41" s="143" t="str">
        <f>IF('Scenario Inputs'!$J16=1,ROUND('LS7 excl. DPC'!K41+SUM('Scenario Inputs'!J$193:J$194),2),"")</f>
        <v/>
      </c>
      <c r="L41" s="144" t="str">
        <f>IF('Scenario Inputs'!$J16=1,ROUND('LS7 excl. DPC'!L41+SUM('Scenario Inputs'!K$193:K$194),2),"")</f>
        <v/>
      </c>
      <c r="M41" s="144" t="str">
        <f>IF('Scenario Inputs'!$J16=1,ROUND('LS7 excl. DPC'!M41+SUM('Scenario Inputs'!L$193:L$194),2),"")</f>
        <v/>
      </c>
      <c r="N41" s="144" t="str">
        <f>IF('Scenario Inputs'!$J16=1,ROUND('LS7 excl. DPC'!N41+SUM('Scenario Inputs'!M$193:M$194),2),"")</f>
        <v/>
      </c>
      <c r="O41" s="145" t="str">
        <f>IF('Scenario Inputs'!$J16=1,ROUND('LS7 excl. DPC'!O41+SUM('Scenario Inputs'!N$193:N$194),2),"")</f>
        <v/>
      </c>
      <c r="P41" s="143" t="str">
        <f>IF('Scenario Inputs'!$J16=1,ROUND('LS7 excl. DPC'!P41+SUM('Scenario Inputs'!O$193:O$194),2),"")</f>
        <v/>
      </c>
      <c r="Q41" s="144" t="str">
        <f>IF('Scenario Inputs'!$J16=1,ROUND('LS7 excl. DPC'!Q41+SUM('Scenario Inputs'!P$193:P$194),2),"")</f>
        <v/>
      </c>
      <c r="R41" s="144" t="str">
        <f>IF('Scenario Inputs'!$J16=1,ROUND('LS7 excl. DPC'!R41+SUM('Scenario Inputs'!Q$193:Q$194),2),"")</f>
        <v/>
      </c>
      <c r="S41" s="144" t="str">
        <f>IF('Scenario Inputs'!$J16=1,ROUND('LS7 excl. DPC'!S41+SUM('Scenario Inputs'!R$193:R$194),2),"")</f>
        <v/>
      </c>
      <c r="T41" s="145" t="str">
        <f>IF('Scenario Inputs'!$J16=1,ROUND('LS7 excl. DPC'!T41+SUM('Scenario Inputs'!S$193:S$194),2),"")</f>
        <v/>
      </c>
      <c r="U41" s="198" t="str">
        <f>IF('Scenario Inputs'!$J16=1,ROUND('LS7 excl. DPC'!U41+IFERROR(AVERAGE('Scenario Inputs'!T$193:X$194),0),2),"")</f>
        <v/>
      </c>
      <c r="V41" s="257" t="str">
        <f>IF('Scenario Inputs'!$J16=1,ROUND('LS7 excl. DPC'!V41+IFERROR(AVERAGE('Scenario Inputs'!Y$193:AC$194),0),2),"")</f>
        <v/>
      </c>
      <c r="W41" s="202" t="str">
        <f>IF('Scenario Inputs'!$J16=1,ROUND('LS7 excl. DPC'!W41+IFERROR(AVERAGE('Scenario Inputs'!AD$193:AH$194),0),2),"")</f>
        <v/>
      </c>
      <c r="Y41" s="117" t="s">
        <v>222</v>
      </c>
    </row>
    <row r="42" spans="2:25" ht="14.25" customHeight="1" x14ac:dyDescent="0.25">
      <c r="B42" s="119">
        <v>29</v>
      </c>
      <c r="C42" s="120" t="s">
        <v>223</v>
      </c>
      <c r="D42" s="121" t="s">
        <v>125</v>
      </c>
      <c r="E42" s="122">
        <v>2</v>
      </c>
      <c r="F42" s="143"/>
      <c r="G42" s="144"/>
      <c r="H42" s="144"/>
      <c r="I42" s="144"/>
      <c r="J42" s="145"/>
      <c r="K42" s="143" t="str">
        <f>IF('Scenario Inputs'!$J17=1,ROUND('LS7 excl. DPC'!K42+SUM('Scenario Inputs'!J$193:J$194),2),"")</f>
        <v/>
      </c>
      <c r="L42" s="144" t="str">
        <f>IF('Scenario Inputs'!$J17=1,ROUND('LS7 excl. DPC'!L42+SUM('Scenario Inputs'!K$193:K$194),2),"")</f>
        <v/>
      </c>
      <c r="M42" s="144" t="str">
        <f>IF('Scenario Inputs'!$J17=1,ROUND('LS7 excl. DPC'!M42+SUM('Scenario Inputs'!L$193:L$194),2),"")</f>
        <v/>
      </c>
      <c r="N42" s="144" t="str">
        <f>IF('Scenario Inputs'!$J17=1,ROUND('LS7 excl. DPC'!N42+SUM('Scenario Inputs'!M$193:M$194),2),"")</f>
        <v/>
      </c>
      <c r="O42" s="145" t="str">
        <f>IF('Scenario Inputs'!$J17=1,ROUND('LS7 excl. DPC'!O42+SUM('Scenario Inputs'!N$193:N$194),2),"")</f>
        <v/>
      </c>
      <c r="P42" s="143" t="str">
        <f>IF('Scenario Inputs'!$J17=1,ROUND('LS7 excl. DPC'!P42+SUM('Scenario Inputs'!O$193:O$194),2),"")</f>
        <v/>
      </c>
      <c r="Q42" s="144" t="str">
        <f>IF('Scenario Inputs'!$J17=1,ROUND('LS7 excl. DPC'!Q42+SUM('Scenario Inputs'!P$193:P$194),2),"")</f>
        <v/>
      </c>
      <c r="R42" s="144" t="str">
        <f>IF('Scenario Inputs'!$J17=1,ROUND('LS7 excl. DPC'!R42+SUM('Scenario Inputs'!Q$193:Q$194),2),"")</f>
        <v/>
      </c>
      <c r="S42" s="144" t="str">
        <f>IF('Scenario Inputs'!$J17=1,ROUND('LS7 excl. DPC'!S42+SUM('Scenario Inputs'!R$193:R$194),2),"")</f>
        <v/>
      </c>
      <c r="T42" s="145" t="str">
        <f>IF('Scenario Inputs'!$J17=1,ROUND('LS7 excl. DPC'!T42+SUM('Scenario Inputs'!S$193:S$194),2),"")</f>
        <v/>
      </c>
      <c r="U42" s="198" t="str">
        <f>IF('Scenario Inputs'!$J17=1,ROUND('LS7 excl. DPC'!U42+IFERROR(AVERAGE('Scenario Inputs'!T$193:X$194),0),2),"")</f>
        <v/>
      </c>
      <c r="V42" s="257" t="str">
        <f>IF('Scenario Inputs'!$J17=1,ROUND('LS7 excl. DPC'!V42+IFERROR(AVERAGE('Scenario Inputs'!Y$193:AC$194),0),2),"")</f>
        <v/>
      </c>
      <c r="W42" s="202" t="str">
        <f>IF('Scenario Inputs'!$J17=1,ROUND('LS7 excl. DPC'!W42+IFERROR(AVERAGE('Scenario Inputs'!AD$193:AH$194),0),2),"")</f>
        <v/>
      </c>
      <c r="Y42" s="123" t="s">
        <v>224</v>
      </c>
    </row>
    <row r="43" spans="2:25" ht="14.85" customHeight="1" thickBot="1" x14ac:dyDescent="0.3">
      <c r="B43" s="124">
        <v>30</v>
      </c>
      <c r="C43" s="125" t="s">
        <v>225</v>
      </c>
      <c r="D43" s="126" t="s">
        <v>125</v>
      </c>
      <c r="E43" s="127">
        <v>2</v>
      </c>
      <c r="F43" s="185"/>
      <c r="G43" s="186"/>
      <c r="H43" s="186"/>
      <c r="I43" s="186"/>
      <c r="J43" s="187"/>
      <c r="K43" s="185" t="str">
        <f>IF('Scenario Inputs'!$J18=1,ROUND('LS7 excl. DPC'!K43+SUM('Scenario Inputs'!J$193:J$194),2),"")</f>
        <v/>
      </c>
      <c r="L43" s="186" t="str">
        <f>IF('Scenario Inputs'!$J18=1,ROUND('LS7 excl. DPC'!L43+SUM('Scenario Inputs'!K$193:K$194),2),"")</f>
        <v/>
      </c>
      <c r="M43" s="186" t="str">
        <f>IF('Scenario Inputs'!$J18=1,ROUND('LS7 excl. DPC'!M43+SUM('Scenario Inputs'!L$193:L$194),2),"")</f>
        <v/>
      </c>
      <c r="N43" s="186" t="str">
        <f>IF('Scenario Inputs'!$J18=1,ROUND('LS7 excl. DPC'!N43+SUM('Scenario Inputs'!M$193:M$194),2),"")</f>
        <v/>
      </c>
      <c r="O43" s="187" t="str">
        <f>IF('Scenario Inputs'!$J18=1,ROUND('LS7 excl. DPC'!O43+SUM('Scenario Inputs'!N$193:N$194),2),"")</f>
        <v/>
      </c>
      <c r="P43" s="185" t="str">
        <f>IF('Scenario Inputs'!$J18=1,ROUND('LS7 excl. DPC'!P43+SUM('Scenario Inputs'!O$193:O$194),2),"")</f>
        <v/>
      </c>
      <c r="Q43" s="186" t="str">
        <f>IF('Scenario Inputs'!$J18=1,ROUND('LS7 excl. DPC'!Q43+SUM('Scenario Inputs'!P$193:P$194),2),"")</f>
        <v/>
      </c>
      <c r="R43" s="186" t="str">
        <f>IF('Scenario Inputs'!$J18=1,ROUND('LS7 excl. DPC'!R43+SUM('Scenario Inputs'!Q$193:Q$194),2),"")</f>
        <v/>
      </c>
      <c r="S43" s="186" t="str">
        <f>IF('Scenario Inputs'!$J18=1,ROUND('LS7 excl. DPC'!S43+SUM('Scenario Inputs'!R$193:R$194),2),"")</f>
        <v/>
      </c>
      <c r="T43" s="187" t="str">
        <f>IF('Scenario Inputs'!$J18=1,ROUND('LS7 excl. DPC'!T43+SUM('Scenario Inputs'!S$193:S$194),2),"")</f>
        <v/>
      </c>
      <c r="U43" s="199" t="str">
        <f>IF('Scenario Inputs'!$J18=1,ROUND('LS7 excl. DPC'!U43+IFERROR(AVERAGE('Scenario Inputs'!T$193:X$194),0),2),"")</f>
        <v/>
      </c>
      <c r="V43" s="258" t="str">
        <f>IF('Scenario Inputs'!$J18=1,ROUND('LS7 excl. DPC'!V43+IFERROR(AVERAGE('Scenario Inputs'!Y$193:AC$194),0),2),"")</f>
        <v/>
      </c>
      <c r="W43" s="193" t="str">
        <f>IF('Scenario Inputs'!$J18=1,ROUND('LS7 excl. DPC'!W43+IFERROR(AVERAGE('Scenario Inputs'!AD$193:AH$194),0),2),"")</f>
        <v/>
      </c>
      <c r="Y43" s="128" t="s">
        <v>226</v>
      </c>
    </row>
    <row r="44" spans="2:25" ht="14.25" customHeight="1" x14ac:dyDescent="0.25"/>
    <row r="45" spans="2:25" ht="14.25" customHeight="1" x14ac:dyDescent="0.25">
      <c r="K45" s="240"/>
      <c r="L45" s="240"/>
      <c r="M45" s="240"/>
      <c r="N45" s="240"/>
      <c r="O45" s="240"/>
      <c r="P45" s="240"/>
      <c r="Q45" s="240"/>
      <c r="R45" s="240"/>
      <c r="S45" s="240"/>
      <c r="T45" s="240"/>
      <c r="U45" s="240"/>
      <c r="V45" s="240"/>
      <c r="W45" s="240"/>
    </row>
    <row r="46" spans="2:25" ht="14.25" customHeight="1" x14ac:dyDescent="0.25"/>
    <row r="47" spans="2:25" ht="14.25" customHeight="1" x14ac:dyDescent="0.25"/>
    <row r="48" spans="2:25"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sheetData>
  <mergeCells count="5">
    <mergeCell ref="B2:P2"/>
    <mergeCell ref="B5:C7"/>
    <mergeCell ref="D5:D7"/>
    <mergeCell ref="E5:E7"/>
    <mergeCell ref="Y5:Y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6AE1-80A1-487D-AAD6-55EE09150BF4}">
  <sheetPr>
    <tabColor theme="1"/>
  </sheetPr>
  <dimension ref="A1"/>
  <sheetViews>
    <sheetView workbookViewId="0">
      <selection activeCell="J31" sqref="J31"/>
    </sheetView>
  </sheetViews>
  <sheetFormatPr defaultColWidth="8.88671875" defaultRowHeight="14.4" x14ac:dyDescent="0.3"/>
  <cols>
    <col min="1" max="16384" width="8.88671875" style="146"/>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6EDB-0AED-4C68-978C-2CA8A343478A}">
  <sheetPr>
    <tabColor rgb="FFFFFFCC"/>
  </sheetPr>
  <dimension ref="B1:AU194"/>
  <sheetViews>
    <sheetView showGridLines="0" zoomScale="80" zoomScaleNormal="80" workbookViewId="0">
      <pane xSplit="4" ySplit="2" topLeftCell="E3" activePane="bottomRight" state="frozen"/>
      <selection pane="topRight" activeCell="E1" sqref="E1"/>
      <selection pane="bottomLeft" activeCell="A4" sqref="A4"/>
      <selection pane="bottomRight" activeCell="J4" sqref="J4"/>
    </sheetView>
  </sheetViews>
  <sheetFormatPr defaultRowHeight="14.4" x14ac:dyDescent="0.3"/>
  <cols>
    <col min="1" max="1" width="5.6640625" customWidth="1"/>
    <col min="2" max="2" width="53.6640625" customWidth="1"/>
    <col min="3" max="3" width="5.6640625" bestFit="1" customWidth="1"/>
    <col min="4" max="4" width="8.33203125" bestFit="1" customWidth="1"/>
    <col min="5" max="8" width="8.33203125" customWidth="1"/>
    <col min="9" max="9" width="9.33203125" bestFit="1" customWidth="1"/>
    <col min="10" max="34" width="9.88671875" bestFit="1" customWidth="1"/>
  </cols>
  <sheetData>
    <row r="1" spans="2:35" ht="18" x14ac:dyDescent="0.35">
      <c r="B1" s="1" t="s">
        <v>5</v>
      </c>
    </row>
    <row r="2" spans="2:35" s="6" customFormat="1" ht="28.8" x14ac:dyDescent="0.3">
      <c r="C2" s="7" t="s">
        <v>11</v>
      </c>
      <c r="D2" s="8" t="s">
        <v>12</v>
      </c>
      <c r="E2" s="8" t="s">
        <v>13</v>
      </c>
      <c r="F2" s="8" t="s">
        <v>14</v>
      </c>
      <c r="G2" s="8" t="s">
        <v>15</v>
      </c>
      <c r="H2" s="8" t="s">
        <v>16</v>
      </c>
      <c r="I2" s="7" t="s">
        <v>17</v>
      </c>
      <c r="J2" s="7" t="s">
        <v>18</v>
      </c>
      <c r="K2" s="7" t="s">
        <v>19</v>
      </c>
      <c r="L2" s="7" t="s">
        <v>20</v>
      </c>
      <c r="M2" s="7" t="s">
        <v>21</v>
      </c>
      <c r="N2" s="7" t="s">
        <v>22</v>
      </c>
      <c r="O2" s="7" t="s">
        <v>23</v>
      </c>
      <c r="P2" s="7" t="s">
        <v>24</v>
      </c>
      <c r="Q2" s="7" t="s">
        <v>25</v>
      </c>
      <c r="R2" s="7" t="s">
        <v>26</v>
      </c>
      <c r="S2" s="7" t="s">
        <v>27</v>
      </c>
      <c r="T2" s="7" t="s">
        <v>28</v>
      </c>
      <c r="U2" s="7" t="s">
        <v>29</v>
      </c>
      <c r="V2" s="7" t="s">
        <v>30</v>
      </c>
      <c r="W2" s="7" t="s">
        <v>31</v>
      </c>
      <c r="X2" s="7" t="s">
        <v>32</v>
      </c>
      <c r="Y2" s="7" t="s">
        <v>33</v>
      </c>
      <c r="Z2" s="7" t="s">
        <v>34</v>
      </c>
      <c r="AA2" s="7" t="s">
        <v>35</v>
      </c>
      <c r="AB2" s="7" t="s">
        <v>36</v>
      </c>
      <c r="AC2" s="7" t="s">
        <v>37</v>
      </c>
      <c r="AD2" s="7" t="s">
        <v>38</v>
      </c>
      <c r="AE2" s="7" t="s">
        <v>39</v>
      </c>
      <c r="AF2" s="7" t="s">
        <v>40</v>
      </c>
      <c r="AG2" s="7" t="s">
        <v>41</v>
      </c>
      <c r="AH2" s="7" t="s">
        <v>42</v>
      </c>
    </row>
    <row r="3" spans="2:35" x14ac:dyDescent="0.3">
      <c r="B3" s="2" t="s">
        <v>43</v>
      </c>
      <c r="C3" s="2" t="s">
        <v>44</v>
      </c>
      <c r="D3" s="9" t="s">
        <v>45</v>
      </c>
      <c r="E3" s="86"/>
      <c r="F3" s="86"/>
      <c r="G3" s="129">
        <v>123.04166666666664</v>
      </c>
      <c r="H3" s="129">
        <v>129.44354166666668</v>
      </c>
      <c r="I3" s="61">
        <v>132.51679437499999</v>
      </c>
      <c r="J3" s="61">
        <v>135.16713026249997</v>
      </c>
      <c r="K3" s="61">
        <v>137.87047286775001</v>
      </c>
      <c r="L3" s="61">
        <v>140.62788232510499</v>
      </c>
      <c r="M3" s="61">
        <v>143.44043997160711</v>
      </c>
      <c r="N3" s="61">
        <v>146.30924877103925</v>
      </c>
      <c r="O3" s="61">
        <v>149.23543374646002</v>
      </c>
      <c r="P3" s="61">
        <v>152.22014242138923</v>
      </c>
      <c r="Q3" s="61">
        <v>155.26454526981703</v>
      </c>
      <c r="R3" s="61">
        <v>158.36983617521335</v>
      </c>
      <c r="S3" s="61">
        <v>161.5372328987176</v>
      </c>
      <c r="T3" s="11">
        <f t="shared" ref="T3:AH3" si="0">S3*(1+T4)</f>
        <v>164.76797755669196</v>
      </c>
      <c r="U3" s="11">
        <f t="shared" si="0"/>
        <v>168.06333710782582</v>
      </c>
      <c r="V3" s="11">
        <f t="shared" si="0"/>
        <v>171.42460384998233</v>
      </c>
      <c r="W3" s="11">
        <f t="shared" si="0"/>
        <v>174.85309592698198</v>
      </c>
      <c r="X3" s="11">
        <f t="shared" si="0"/>
        <v>178.35015784552161</v>
      </c>
      <c r="Y3" s="11">
        <f t="shared" si="0"/>
        <v>181.91716100243204</v>
      </c>
      <c r="Z3" s="11">
        <f t="shared" si="0"/>
        <v>185.55550422248069</v>
      </c>
      <c r="AA3" s="11">
        <f t="shared" si="0"/>
        <v>189.26661430693031</v>
      </c>
      <c r="AB3" s="11">
        <f t="shared" si="0"/>
        <v>193.05194659306892</v>
      </c>
      <c r="AC3" s="11">
        <f t="shared" si="0"/>
        <v>196.91298552493029</v>
      </c>
      <c r="AD3" s="11">
        <f t="shared" si="0"/>
        <v>200.85124523542891</v>
      </c>
      <c r="AE3" s="11">
        <f t="shared" si="0"/>
        <v>204.8682701401375</v>
      </c>
      <c r="AF3" s="11">
        <f t="shared" si="0"/>
        <v>208.96563554294025</v>
      </c>
      <c r="AG3" s="11">
        <f t="shared" si="0"/>
        <v>213.14494825379904</v>
      </c>
      <c r="AH3" s="12">
        <f t="shared" si="0"/>
        <v>217.40784721887502</v>
      </c>
    </row>
    <row r="4" spans="2:35" x14ac:dyDescent="0.3">
      <c r="B4" s="3" t="s">
        <v>43</v>
      </c>
      <c r="C4" s="3" t="s">
        <v>46</v>
      </c>
      <c r="D4" s="5"/>
      <c r="E4" s="86"/>
      <c r="F4" s="86"/>
      <c r="G4" s="86"/>
      <c r="H4" s="86"/>
      <c r="I4" s="10"/>
      <c r="J4" s="10">
        <f t="shared" ref="J4:S4" si="1">J3/I3-1</f>
        <v>1.9999999999999796E-2</v>
      </c>
      <c r="K4" s="10">
        <f t="shared" si="1"/>
        <v>2.000000000000024E-2</v>
      </c>
      <c r="L4" s="10">
        <f t="shared" si="1"/>
        <v>1.9999999999999796E-2</v>
      </c>
      <c r="M4" s="10">
        <f t="shared" si="1"/>
        <v>2.0000000000000018E-2</v>
      </c>
      <c r="N4" s="10">
        <f t="shared" si="1"/>
        <v>2.0000000000000018E-2</v>
      </c>
      <c r="O4" s="10">
        <f t="shared" si="1"/>
        <v>1.9999999999999796E-2</v>
      </c>
      <c r="P4" s="10">
        <f t="shared" si="1"/>
        <v>2.0000000000000018E-2</v>
      </c>
      <c r="Q4" s="10">
        <f t="shared" si="1"/>
        <v>2.000000000000024E-2</v>
      </c>
      <c r="R4" s="10">
        <f t="shared" si="1"/>
        <v>1.9999999999999796E-2</v>
      </c>
      <c r="S4" s="10">
        <f t="shared" si="1"/>
        <v>2.0000000000000018E-2</v>
      </c>
      <c r="T4" s="62">
        <f t="shared" ref="T4:AH4" si="2">S4</f>
        <v>2.0000000000000018E-2</v>
      </c>
      <c r="U4" s="62">
        <f t="shared" si="2"/>
        <v>2.0000000000000018E-2</v>
      </c>
      <c r="V4" s="62">
        <f t="shared" si="2"/>
        <v>2.0000000000000018E-2</v>
      </c>
      <c r="W4" s="62">
        <f t="shared" si="2"/>
        <v>2.0000000000000018E-2</v>
      </c>
      <c r="X4" s="62">
        <f t="shared" si="2"/>
        <v>2.0000000000000018E-2</v>
      </c>
      <c r="Y4" s="62">
        <f t="shared" si="2"/>
        <v>2.0000000000000018E-2</v>
      </c>
      <c r="Z4" s="62">
        <f t="shared" si="2"/>
        <v>2.0000000000000018E-2</v>
      </c>
      <c r="AA4" s="62">
        <f t="shared" si="2"/>
        <v>2.0000000000000018E-2</v>
      </c>
      <c r="AB4" s="62">
        <f t="shared" si="2"/>
        <v>2.0000000000000018E-2</v>
      </c>
      <c r="AC4" s="62">
        <f t="shared" si="2"/>
        <v>2.0000000000000018E-2</v>
      </c>
      <c r="AD4" s="62">
        <f t="shared" si="2"/>
        <v>2.0000000000000018E-2</v>
      </c>
      <c r="AE4" s="62">
        <f t="shared" si="2"/>
        <v>2.0000000000000018E-2</v>
      </c>
      <c r="AF4" s="62">
        <f t="shared" si="2"/>
        <v>2.0000000000000018E-2</v>
      </c>
      <c r="AG4" s="62">
        <f t="shared" si="2"/>
        <v>2.0000000000000018E-2</v>
      </c>
      <c r="AH4" s="63">
        <f t="shared" si="2"/>
        <v>2.0000000000000018E-2</v>
      </c>
    </row>
    <row r="5" spans="2:35" x14ac:dyDescent="0.3">
      <c r="B5" s="3"/>
      <c r="C5" s="3"/>
      <c r="D5" s="5"/>
      <c r="E5" s="86"/>
      <c r="F5" s="86"/>
      <c r="G5" s="86"/>
      <c r="H5" s="86"/>
      <c r="I5" s="10"/>
      <c r="J5" s="10"/>
      <c r="K5" s="10"/>
      <c r="AI5" s="44"/>
    </row>
    <row r="6" spans="2:35" x14ac:dyDescent="0.3">
      <c r="B6" s="4" t="s">
        <v>47</v>
      </c>
      <c r="C6" s="3"/>
      <c r="D6" s="5"/>
      <c r="E6" s="86"/>
      <c r="F6" s="86"/>
      <c r="G6" s="86"/>
      <c r="H6" s="86"/>
      <c r="AI6" s="44"/>
    </row>
    <row r="7" spans="2:35" x14ac:dyDescent="0.3">
      <c r="B7" s="4"/>
      <c r="C7" s="3"/>
      <c r="D7" s="5"/>
      <c r="E7" s="86"/>
      <c r="F7" s="86"/>
      <c r="G7" s="86"/>
      <c r="H7" s="86"/>
      <c r="AI7" s="44"/>
    </row>
    <row r="8" spans="2:35" x14ac:dyDescent="0.3">
      <c r="B8" s="4" t="s">
        <v>249</v>
      </c>
      <c r="C8" s="3"/>
      <c r="D8" s="5"/>
      <c r="E8" s="86"/>
      <c r="F8" s="86"/>
      <c r="G8" s="86"/>
      <c r="H8" s="86"/>
      <c r="AI8" s="44"/>
    </row>
    <row r="9" spans="2:35" x14ac:dyDescent="0.3">
      <c r="B9" s="3" t="s">
        <v>251</v>
      </c>
      <c r="C9" s="3"/>
      <c r="D9" s="5"/>
      <c r="E9" s="86"/>
      <c r="F9" s="86"/>
      <c r="G9" s="86"/>
      <c r="H9" s="86"/>
      <c r="J9" s="175">
        <v>1</v>
      </c>
      <c r="AI9" s="44"/>
    </row>
    <row r="10" spans="2:35" x14ac:dyDescent="0.3">
      <c r="B10" s="3" t="s">
        <v>250</v>
      </c>
      <c r="C10" s="3"/>
      <c r="D10" s="5"/>
      <c r="E10" s="86"/>
      <c r="F10" s="86"/>
      <c r="G10" s="86"/>
      <c r="H10" s="86"/>
      <c r="J10" s="175">
        <v>1</v>
      </c>
      <c r="AI10" s="44"/>
    </row>
    <row r="11" spans="2:35" x14ac:dyDescent="0.3">
      <c r="B11" s="3" t="s">
        <v>252</v>
      </c>
      <c r="C11" s="3"/>
      <c r="D11" s="5"/>
      <c r="E11" s="86"/>
      <c r="F11" s="86"/>
      <c r="G11" s="86"/>
      <c r="H11" s="86"/>
      <c r="J11" s="175">
        <v>1</v>
      </c>
      <c r="AI11" s="44"/>
    </row>
    <row r="12" spans="2:35" x14ac:dyDescent="0.3">
      <c r="B12" s="3" t="s">
        <v>253</v>
      </c>
      <c r="C12" s="3"/>
      <c r="D12" s="5"/>
      <c r="E12" s="86"/>
      <c r="F12" s="86"/>
      <c r="G12" s="86"/>
      <c r="H12" s="86"/>
      <c r="J12" s="175">
        <v>1</v>
      </c>
      <c r="AI12" s="44"/>
    </row>
    <row r="13" spans="2:35" x14ac:dyDescent="0.3">
      <c r="B13" s="3" t="s">
        <v>254</v>
      </c>
      <c r="C13" s="3"/>
      <c r="D13" s="5"/>
      <c r="E13" s="86"/>
      <c r="F13" s="86"/>
      <c r="G13" s="86"/>
      <c r="H13" s="86"/>
      <c r="J13" s="175">
        <v>1</v>
      </c>
      <c r="AI13" s="44"/>
    </row>
    <row r="14" spans="2:35" x14ac:dyDescent="0.3">
      <c r="B14" s="3" t="s">
        <v>255</v>
      </c>
      <c r="C14" s="3"/>
      <c r="D14" s="5"/>
      <c r="E14" s="86"/>
      <c r="F14" s="86"/>
      <c r="G14" s="86"/>
      <c r="H14" s="86"/>
      <c r="J14" s="175">
        <v>1</v>
      </c>
      <c r="AI14" s="44"/>
    </row>
    <row r="15" spans="2:35" x14ac:dyDescent="0.3">
      <c r="B15" s="3" t="s">
        <v>256</v>
      </c>
      <c r="C15" s="3"/>
      <c r="D15" s="5"/>
      <c r="E15" s="86"/>
      <c r="F15" s="86"/>
      <c r="G15" s="86"/>
      <c r="H15" s="86"/>
      <c r="J15" s="175">
        <v>0</v>
      </c>
      <c r="AI15" s="44"/>
    </row>
    <row r="16" spans="2:35" x14ac:dyDescent="0.3">
      <c r="B16" s="3" t="s">
        <v>257</v>
      </c>
      <c r="C16" s="3"/>
      <c r="D16" s="5"/>
      <c r="E16" s="86"/>
      <c r="F16" s="86"/>
      <c r="G16" s="86"/>
      <c r="H16" s="86"/>
      <c r="J16" s="175">
        <v>0</v>
      </c>
      <c r="AI16" s="44"/>
    </row>
    <row r="17" spans="2:35" x14ac:dyDescent="0.3">
      <c r="B17" s="3" t="s">
        <v>258</v>
      </c>
      <c r="C17" s="3"/>
      <c r="D17" s="5"/>
      <c r="E17" s="86"/>
      <c r="F17" s="86"/>
      <c r="G17" s="86"/>
      <c r="H17" s="86"/>
      <c r="J17" s="175">
        <v>0</v>
      </c>
      <c r="AI17" s="44"/>
    </row>
    <row r="18" spans="2:35" x14ac:dyDescent="0.3">
      <c r="B18" s="3" t="s">
        <v>259</v>
      </c>
      <c r="C18" s="3"/>
      <c r="D18" s="5"/>
      <c r="E18" s="86"/>
      <c r="F18" s="86"/>
      <c r="G18" s="86"/>
      <c r="H18" s="86"/>
      <c r="J18" s="175">
        <v>0</v>
      </c>
      <c r="AI18" s="44"/>
    </row>
    <row r="19" spans="2:35" x14ac:dyDescent="0.3">
      <c r="B19" s="4"/>
      <c r="C19" s="3"/>
      <c r="D19" s="5"/>
      <c r="E19" s="86"/>
      <c r="F19" s="86"/>
      <c r="G19" s="86"/>
      <c r="H19" s="86"/>
      <c r="AI19" s="44"/>
    </row>
    <row r="20" spans="2:35" x14ac:dyDescent="0.3">
      <c r="B20" s="4" t="s">
        <v>48</v>
      </c>
      <c r="C20" s="3"/>
      <c r="D20" s="5"/>
      <c r="E20" s="86"/>
      <c r="F20" s="86"/>
      <c r="G20" s="86"/>
      <c r="H20" s="86"/>
      <c r="AI20" s="44"/>
    </row>
    <row r="21" spans="2:35" x14ac:dyDescent="0.3">
      <c r="B21" s="3" t="s">
        <v>49</v>
      </c>
      <c r="C21" s="3" t="s">
        <v>50</v>
      </c>
      <c r="D21" s="3" t="s">
        <v>51</v>
      </c>
      <c r="J21" s="174">
        <v>25.82</v>
      </c>
      <c r="K21" s="174">
        <v>28.698</v>
      </c>
      <c r="L21" s="174">
        <v>27.198999999999998</v>
      </c>
      <c r="M21" s="174">
        <v>27.137000000000004</v>
      </c>
      <c r="N21" s="174">
        <v>22.393000000000001</v>
      </c>
      <c r="O21" s="174">
        <v>11.898</v>
      </c>
      <c r="P21" s="174">
        <v>11.782</v>
      </c>
      <c r="Q21" s="174">
        <v>11.665000000000001</v>
      </c>
      <c r="R21" s="174">
        <v>11.538</v>
      </c>
      <c r="S21" s="174">
        <v>11.422000000000001</v>
      </c>
      <c r="T21" s="174">
        <v>7.3559999999999999</v>
      </c>
      <c r="U21" s="174">
        <v>7.3559999999999999</v>
      </c>
      <c r="V21" s="174">
        <v>7.3559999999999999</v>
      </c>
      <c r="W21" s="174">
        <v>7.3559999999999999</v>
      </c>
      <c r="X21" s="174">
        <v>7.3559999999999999</v>
      </c>
      <c r="Y21" s="174">
        <v>0</v>
      </c>
      <c r="Z21" s="174">
        <v>0</v>
      </c>
      <c r="AA21" s="174">
        <v>0</v>
      </c>
      <c r="AB21" s="174">
        <v>0</v>
      </c>
      <c r="AC21" s="174">
        <v>0</v>
      </c>
      <c r="AD21" s="174">
        <v>0</v>
      </c>
      <c r="AE21" s="174">
        <v>0</v>
      </c>
      <c r="AF21" s="174">
        <v>0</v>
      </c>
      <c r="AG21" s="174">
        <v>0</v>
      </c>
      <c r="AH21" s="174">
        <v>0</v>
      </c>
      <c r="AI21" s="44"/>
    </row>
    <row r="22" spans="2:35" x14ac:dyDescent="0.3">
      <c r="B22" s="3" t="s">
        <v>52</v>
      </c>
      <c r="C22" s="3" t="s">
        <v>50</v>
      </c>
      <c r="D22" s="3" t="s">
        <v>51</v>
      </c>
      <c r="J22" s="174">
        <v>105.504</v>
      </c>
      <c r="K22" s="174">
        <v>122.92099999999999</v>
      </c>
      <c r="L22" s="174">
        <v>130.82100000000003</v>
      </c>
      <c r="M22" s="174">
        <v>117.3</v>
      </c>
      <c r="N22" s="174">
        <v>97.082999999999998</v>
      </c>
      <c r="O22" s="174">
        <v>115.40100000000001</v>
      </c>
      <c r="P22" s="174">
        <v>114.21199999999999</v>
      </c>
      <c r="Q22" s="174">
        <v>113.11499999999998</v>
      </c>
      <c r="R22" s="174">
        <v>111.82499999999999</v>
      </c>
      <c r="S22" s="174">
        <v>110.65599999999998</v>
      </c>
      <c r="T22" s="174">
        <v>101.7</v>
      </c>
      <c r="U22" s="174">
        <v>101.7</v>
      </c>
      <c r="V22" s="174">
        <v>101.7</v>
      </c>
      <c r="W22" s="174">
        <v>101.7</v>
      </c>
      <c r="X22" s="174">
        <v>101.7</v>
      </c>
      <c r="Y22" s="174">
        <v>88.417600000000007</v>
      </c>
      <c r="Z22" s="174">
        <v>88.417600000000007</v>
      </c>
      <c r="AA22" s="174">
        <v>88.417600000000007</v>
      </c>
      <c r="AB22" s="174">
        <v>88.417600000000007</v>
      </c>
      <c r="AC22" s="174">
        <v>88.417600000000007</v>
      </c>
      <c r="AD22" s="174">
        <v>64.416600000000003</v>
      </c>
      <c r="AE22" s="174">
        <v>64.416600000000003</v>
      </c>
      <c r="AF22" s="174">
        <v>64.416600000000003</v>
      </c>
      <c r="AG22" s="174">
        <v>64.416600000000003</v>
      </c>
      <c r="AH22" s="174">
        <v>64.416600000000003</v>
      </c>
      <c r="AI22" s="44"/>
    </row>
    <row r="23" spans="2:35" x14ac:dyDescent="0.3">
      <c r="B23" s="3" t="s">
        <v>53</v>
      </c>
      <c r="C23" s="3" t="s">
        <v>50</v>
      </c>
      <c r="D23" s="3" t="s">
        <v>51</v>
      </c>
      <c r="J23" s="174">
        <v>157.16000000000003</v>
      </c>
      <c r="K23" s="174">
        <v>240.90199999999999</v>
      </c>
      <c r="L23" s="174">
        <v>272.86700000000002</v>
      </c>
      <c r="M23" s="174">
        <v>231.375</v>
      </c>
      <c r="N23" s="174">
        <v>141.01</v>
      </c>
      <c r="O23" s="174">
        <v>457.99120000000011</v>
      </c>
      <c r="P23" s="174">
        <v>452.72040000000004</v>
      </c>
      <c r="Q23" s="174">
        <v>448.87960000000004</v>
      </c>
      <c r="R23" s="174">
        <v>443.52689999999996</v>
      </c>
      <c r="S23" s="174">
        <v>439.60610000000014</v>
      </c>
      <c r="T23" s="174">
        <v>327.93000000000006</v>
      </c>
      <c r="U23" s="174">
        <v>327.93000000000006</v>
      </c>
      <c r="V23" s="174">
        <v>327.93000000000006</v>
      </c>
      <c r="W23" s="174">
        <v>327.93000000000006</v>
      </c>
      <c r="X23" s="174">
        <v>327.93000000000006</v>
      </c>
      <c r="Y23" s="174">
        <v>157.98400000000001</v>
      </c>
      <c r="Z23" s="174">
        <v>157.98400000000001</v>
      </c>
      <c r="AA23" s="174">
        <v>157.98400000000001</v>
      </c>
      <c r="AB23" s="174">
        <v>157.98400000000001</v>
      </c>
      <c r="AC23" s="174">
        <v>157.98400000000001</v>
      </c>
      <c r="AD23" s="174">
        <v>147.488</v>
      </c>
      <c r="AE23" s="174">
        <v>147.488</v>
      </c>
      <c r="AF23" s="174">
        <v>147.488</v>
      </c>
      <c r="AG23" s="174">
        <v>147.488</v>
      </c>
      <c r="AH23" s="174">
        <v>147.488</v>
      </c>
      <c r="AI23" s="44"/>
    </row>
    <row r="24" spans="2:35" x14ac:dyDescent="0.3">
      <c r="B24" s="3" t="s">
        <v>54</v>
      </c>
      <c r="C24" s="3" t="s">
        <v>50</v>
      </c>
      <c r="D24" s="3" t="s">
        <v>51</v>
      </c>
      <c r="J24" s="174">
        <v>11.45</v>
      </c>
      <c r="K24" s="174">
        <v>23.345999999999997</v>
      </c>
      <c r="L24" s="174">
        <v>43.055000000000007</v>
      </c>
      <c r="M24" s="174">
        <v>29.735000000000003</v>
      </c>
      <c r="N24" s="174">
        <v>11.898</v>
      </c>
      <c r="O24" s="174">
        <v>16.902000000000001</v>
      </c>
      <c r="P24" s="174">
        <v>16.698</v>
      </c>
      <c r="Q24" s="174">
        <v>16.494</v>
      </c>
      <c r="R24" s="174">
        <v>16.39</v>
      </c>
      <c r="S24" s="174">
        <v>16.186</v>
      </c>
      <c r="T24" s="174">
        <v>15.780000000000001</v>
      </c>
      <c r="U24" s="174">
        <v>15.780000000000001</v>
      </c>
      <c r="V24" s="174">
        <v>15.780000000000001</v>
      </c>
      <c r="W24" s="174">
        <v>15.780000000000001</v>
      </c>
      <c r="X24" s="174">
        <v>15.780000000000001</v>
      </c>
      <c r="Y24" s="174">
        <v>0</v>
      </c>
      <c r="Z24" s="174">
        <v>0</v>
      </c>
      <c r="AA24" s="174">
        <v>0</v>
      </c>
      <c r="AB24" s="174">
        <v>0</v>
      </c>
      <c r="AC24" s="174">
        <v>0</v>
      </c>
      <c r="AD24" s="174">
        <v>0</v>
      </c>
      <c r="AE24" s="174">
        <v>0</v>
      </c>
      <c r="AF24" s="174">
        <v>0</v>
      </c>
      <c r="AG24" s="174">
        <v>0</v>
      </c>
      <c r="AH24" s="174">
        <v>0</v>
      </c>
      <c r="AI24" s="44"/>
    </row>
    <row r="25" spans="2:35" x14ac:dyDescent="0.3">
      <c r="B25" s="3" t="s">
        <v>55</v>
      </c>
      <c r="C25" s="3" t="s">
        <v>50</v>
      </c>
      <c r="D25" s="3" t="s">
        <v>51</v>
      </c>
      <c r="J25" s="174">
        <v>0</v>
      </c>
      <c r="K25" s="174">
        <v>0</v>
      </c>
      <c r="L25" s="174">
        <v>0</v>
      </c>
      <c r="M25" s="174">
        <v>0</v>
      </c>
      <c r="N25" s="174">
        <v>0</v>
      </c>
      <c r="O25" s="174">
        <v>0.23100000000000001</v>
      </c>
      <c r="P25" s="174">
        <v>0.22900000000000001</v>
      </c>
      <c r="Q25" s="174">
        <v>0.22600000000000001</v>
      </c>
      <c r="R25" s="174">
        <v>0.224</v>
      </c>
      <c r="S25" s="174">
        <v>0.222</v>
      </c>
      <c r="T25" s="174">
        <v>0.22000000000000003</v>
      </c>
      <c r="U25" s="174">
        <v>0.22000000000000003</v>
      </c>
      <c r="V25" s="174">
        <v>0.22000000000000003</v>
      </c>
      <c r="W25" s="174">
        <v>0.22000000000000003</v>
      </c>
      <c r="X25" s="174">
        <v>0.22000000000000003</v>
      </c>
      <c r="Y25" s="174">
        <v>0</v>
      </c>
      <c r="Z25" s="174">
        <v>0</v>
      </c>
      <c r="AA25" s="174">
        <v>0</v>
      </c>
      <c r="AB25" s="174">
        <v>0</v>
      </c>
      <c r="AC25" s="174">
        <v>0</v>
      </c>
      <c r="AD25" s="174">
        <v>0</v>
      </c>
      <c r="AE25" s="174">
        <v>0</v>
      </c>
      <c r="AF25" s="174">
        <v>0</v>
      </c>
      <c r="AG25" s="174">
        <v>0</v>
      </c>
      <c r="AH25" s="174">
        <v>0</v>
      </c>
      <c r="AI25" s="44"/>
    </row>
    <row r="26" spans="2:35" x14ac:dyDescent="0.3">
      <c r="B26" s="3" t="s">
        <v>56</v>
      </c>
      <c r="C26" s="3" t="s">
        <v>50</v>
      </c>
      <c r="D26" s="3" t="s">
        <v>51</v>
      </c>
      <c r="J26" s="174">
        <v>1.2189999999999999</v>
      </c>
      <c r="K26" s="174">
        <v>1.1639999999999999</v>
      </c>
      <c r="L26" s="174">
        <v>5.1629999999999994</v>
      </c>
      <c r="M26" s="174">
        <v>6.3599999999999994</v>
      </c>
      <c r="N26" s="174">
        <v>6.5730000000000004</v>
      </c>
      <c r="O26" s="174">
        <v>8.218</v>
      </c>
      <c r="P26" s="174">
        <v>8.1379999999999981</v>
      </c>
      <c r="Q26" s="174">
        <v>8.0590000000000011</v>
      </c>
      <c r="R26" s="174">
        <v>7.9699999999999989</v>
      </c>
      <c r="S26" s="174">
        <v>7.879999999999999</v>
      </c>
      <c r="T26" s="174">
        <v>6.7219999999999995</v>
      </c>
      <c r="U26" s="174">
        <v>6.7219999999999995</v>
      </c>
      <c r="V26" s="174">
        <v>6.7219999999999995</v>
      </c>
      <c r="W26" s="174">
        <v>6.7219999999999995</v>
      </c>
      <c r="X26" s="174">
        <v>6.7219999999999995</v>
      </c>
      <c r="Y26" s="174">
        <v>9.620000000000001</v>
      </c>
      <c r="Z26" s="174">
        <v>9.620000000000001</v>
      </c>
      <c r="AA26" s="174">
        <v>9.620000000000001</v>
      </c>
      <c r="AB26" s="174">
        <v>9.620000000000001</v>
      </c>
      <c r="AC26" s="174">
        <v>9.620000000000001</v>
      </c>
      <c r="AD26" s="174">
        <v>7.9599999999999991</v>
      </c>
      <c r="AE26" s="174">
        <v>7.9599999999999991</v>
      </c>
      <c r="AF26" s="174">
        <v>7.9599999999999991</v>
      </c>
      <c r="AG26" s="174">
        <v>7.9599999999999991</v>
      </c>
      <c r="AH26" s="174">
        <v>7.9599999999999991</v>
      </c>
      <c r="AI26" s="44"/>
    </row>
    <row r="27" spans="2:35" x14ac:dyDescent="0.3">
      <c r="B27" s="3" t="s">
        <v>57</v>
      </c>
      <c r="C27" s="3" t="s">
        <v>50</v>
      </c>
      <c r="D27" s="3" t="s">
        <v>51</v>
      </c>
      <c r="J27" s="174">
        <v>0.57399999999999995</v>
      </c>
      <c r="K27" s="174">
        <v>3.1760000000000002</v>
      </c>
      <c r="L27" s="174">
        <v>5.2129999999999992</v>
      </c>
      <c r="M27" s="174">
        <v>7.5640000000000001</v>
      </c>
      <c r="N27" s="174">
        <v>17.397000000000002</v>
      </c>
      <c r="O27" s="174">
        <v>19.0242</v>
      </c>
      <c r="P27" s="174">
        <v>18.838000000000001</v>
      </c>
      <c r="Q27" s="174">
        <v>18.661899999999999</v>
      </c>
      <c r="R27" s="174">
        <v>18.496700000000001</v>
      </c>
      <c r="S27" s="174">
        <v>18.301500000000001</v>
      </c>
      <c r="T27" s="174">
        <v>12.72</v>
      </c>
      <c r="U27" s="174">
        <v>12.72</v>
      </c>
      <c r="V27" s="174">
        <v>12.72</v>
      </c>
      <c r="W27" s="174">
        <v>12.72</v>
      </c>
      <c r="X27" s="174">
        <v>12.72</v>
      </c>
      <c r="Y27" s="174">
        <v>0</v>
      </c>
      <c r="Z27" s="174">
        <v>0</v>
      </c>
      <c r="AA27" s="174">
        <v>0</v>
      </c>
      <c r="AB27" s="174">
        <v>0</v>
      </c>
      <c r="AC27" s="174">
        <v>0</v>
      </c>
      <c r="AD27" s="174">
        <v>0</v>
      </c>
      <c r="AE27" s="174">
        <v>0</v>
      </c>
      <c r="AF27" s="174">
        <v>0</v>
      </c>
      <c r="AG27" s="174">
        <v>0</v>
      </c>
      <c r="AH27" s="174">
        <v>0</v>
      </c>
      <c r="AI27" s="44"/>
    </row>
    <row r="28" spans="2:35" x14ac:dyDescent="0.3">
      <c r="B28" s="3" t="s">
        <v>58</v>
      </c>
      <c r="C28" s="3" t="s">
        <v>50</v>
      </c>
      <c r="D28" s="3" t="s">
        <v>51</v>
      </c>
      <c r="J28" s="174">
        <v>0.67700000000000005</v>
      </c>
      <c r="K28" s="174">
        <v>1.542</v>
      </c>
      <c r="L28" s="174">
        <v>3.9419999999999997</v>
      </c>
      <c r="M28" s="174">
        <v>6.4060000000000006</v>
      </c>
      <c r="N28" s="174">
        <v>7.0450000000000008</v>
      </c>
      <c r="O28" s="174">
        <v>0</v>
      </c>
      <c r="P28" s="174">
        <v>0</v>
      </c>
      <c r="Q28" s="174">
        <v>0</v>
      </c>
      <c r="R28" s="174">
        <v>0</v>
      </c>
      <c r="S28" s="174">
        <v>0</v>
      </c>
      <c r="T28" s="174">
        <v>0</v>
      </c>
      <c r="U28" s="174">
        <v>0</v>
      </c>
      <c r="V28" s="174">
        <v>0</v>
      </c>
      <c r="W28" s="174">
        <v>0</v>
      </c>
      <c r="X28" s="174">
        <v>0</v>
      </c>
      <c r="Y28" s="174">
        <v>0</v>
      </c>
      <c r="Z28" s="174">
        <v>0</v>
      </c>
      <c r="AA28" s="174">
        <v>0</v>
      </c>
      <c r="AB28" s="174">
        <v>0</v>
      </c>
      <c r="AC28" s="174">
        <v>0</v>
      </c>
      <c r="AD28" s="174">
        <v>0</v>
      </c>
      <c r="AE28" s="174">
        <v>0</v>
      </c>
      <c r="AF28" s="174">
        <v>0</v>
      </c>
      <c r="AG28" s="174">
        <v>0</v>
      </c>
      <c r="AH28" s="174">
        <v>0</v>
      </c>
      <c r="AI28" s="44"/>
    </row>
    <row r="29" spans="2:35" x14ac:dyDescent="0.3">
      <c r="B29" s="4"/>
      <c r="C29" s="3"/>
      <c r="D29" s="5"/>
      <c r="E29" s="86"/>
      <c r="F29" s="86"/>
      <c r="G29" s="86"/>
      <c r="H29" s="86"/>
      <c r="I29" s="86"/>
      <c r="AI29" s="44"/>
    </row>
    <row r="30" spans="2:35" x14ac:dyDescent="0.3">
      <c r="B30" s="20" t="s">
        <v>236</v>
      </c>
      <c r="C30" s="3" t="s">
        <v>46</v>
      </c>
      <c r="D30" s="3"/>
      <c r="J30" s="65">
        <v>4.07E-2</v>
      </c>
      <c r="K30" s="65">
        <v>4.07E-2</v>
      </c>
      <c r="L30" s="65">
        <v>4.07E-2</v>
      </c>
      <c r="M30" s="65">
        <v>4.07E-2</v>
      </c>
      <c r="N30" s="65">
        <v>4.07E-2</v>
      </c>
      <c r="O30" s="65">
        <v>4.07E-2</v>
      </c>
      <c r="P30" s="65">
        <v>4.07E-2</v>
      </c>
      <c r="Q30" s="65">
        <v>4.07E-2</v>
      </c>
      <c r="R30" s="65">
        <v>4.07E-2</v>
      </c>
      <c r="S30" s="65">
        <v>4.07E-2</v>
      </c>
      <c r="T30" s="65">
        <v>4.07E-2</v>
      </c>
      <c r="U30" s="65">
        <v>4.07E-2</v>
      </c>
      <c r="V30" s="65">
        <v>4.07E-2</v>
      </c>
      <c r="W30" s="65">
        <v>4.07E-2</v>
      </c>
      <c r="X30" s="65">
        <v>4.07E-2</v>
      </c>
      <c r="Y30" s="65">
        <v>4.07E-2</v>
      </c>
      <c r="Z30" s="65">
        <v>4.07E-2</v>
      </c>
      <c r="AA30" s="65">
        <v>4.07E-2</v>
      </c>
      <c r="AB30" s="65">
        <v>4.07E-2</v>
      </c>
      <c r="AC30" s="65">
        <v>4.07E-2</v>
      </c>
      <c r="AD30" s="65">
        <v>4.07E-2</v>
      </c>
      <c r="AE30" s="65">
        <v>4.07E-2</v>
      </c>
      <c r="AF30" s="65">
        <v>4.07E-2</v>
      </c>
      <c r="AG30" s="65">
        <v>4.07E-2</v>
      </c>
      <c r="AH30" s="65">
        <v>4.07E-2</v>
      </c>
      <c r="AI30" s="44"/>
    </row>
    <row r="31" spans="2:35" x14ac:dyDescent="0.3">
      <c r="B31" s="20" t="s">
        <v>237</v>
      </c>
      <c r="C31" s="3" t="s">
        <v>46</v>
      </c>
      <c r="D31" s="3"/>
      <c r="J31" s="65">
        <v>4.7399999999999998E-2</v>
      </c>
      <c r="K31" s="65">
        <v>4.7399999999999998E-2</v>
      </c>
      <c r="L31" s="65">
        <v>4.7399999999999998E-2</v>
      </c>
      <c r="M31" s="65">
        <v>4.7399999999999998E-2</v>
      </c>
      <c r="N31" s="65">
        <v>4.7399999999999998E-2</v>
      </c>
      <c r="O31" s="65">
        <v>4.7399999999999998E-2</v>
      </c>
      <c r="P31" s="65">
        <v>4.7399999999999998E-2</v>
      </c>
      <c r="Q31" s="65">
        <v>4.7399999999999998E-2</v>
      </c>
      <c r="R31" s="65">
        <v>4.7399999999999998E-2</v>
      </c>
      <c r="S31" s="65">
        <v>4.7399999999999998E-2</v>
      </c>
      <c r="T31" s="65">
        <v>4.7399999999999998E-2</v>
      </c>
      <c r="U31" s="65">
        <v>4.7399999999999998E-2</v>
      </c>
      <c r="V31" s="65">
        <v>4.7399999999999998E-2</v>
      </c>
      <c r="W31" s="65">
        <v>4.7399999999999998E-2</v>
      </c>
      <c r="X31" s="65">
        <v>4.7399999999999998E-2</v>
      </c>
      <c r="Y31" s="65">
        <v>4.7399999999999998E-2</v>
      </c>
      <c r="Z31" s="65">
        <v>4.7399999999999998E-2</v>
      </c>
      <c r="AA31" s="65">
        <v>4.7399999999999998E-2</v>
      </c>
      <c r="AB31" s="65">
        <v>4.7399999999999998E-2</v>
      </c>
      <c r="AC31" s="65">
        <v>4.7399999999999998E-2</v>
      </c>
      <c r="AD31" s="65">
        <v>4.7399999999999998E-2</v>
      </c>
      <c r="AE31" s="65">
        <v>4.7399999999999998E-2</v>
      </c>
      <c r="AF31" s="65">
        <v>4.7399999999999998E-2</v>
      </c>
      <c r="AG31" s="65">
        <v>4.7399999999999998E-2</v>
      </c>
      <c r="AH31" s="65">
        <v>4.7399999999999998E-2</v>
      </c>
      <c r="AI31" s="44"/>
    </row>
    <row r="32" spans="2:35" x14ac:dyDescent="0.3">
      <c r="B32" s="20" t="s">
        <v>238</v>
      </c>
      <c r="C32" s="3" t="s">
        <v>46</v>
      </c>
      <c r="D32" s="3"/>
      <c r="J32" s="65">
        <v>3.678E-2</v>
      </c>
      <c r="K32" s="65">
        <v>3.678E-2</v>
      </c>
      <c r="L32" s="65">
        <v>3.678E-2</v>
      </c>
      <c r="M32" s="65">
        <v>3.678E-2</v>
      </c>
      <c r="N32" s="65">
        <v>3.678E-2</v>
      </c>
      <c r="O32" s="65">
        <v>3.678E-2</v>
      </c>
      <c r="P32" s="65">
        <v>3.678E-2</v>
      </c>
      <c r="Q32" s="65">
        <v>3.678E-2</v>
      </c>
      <c r="R32" s="65">
        <v>3.678E-2</v>
      </c>
      <c r="S32" s="65">
        <v>3.678E-2</v>
      </c>
      <c r="T32" s="65">
        <v>3.678E-2</v>
      </c>
      <c r="U32" s="65">
        <v>3.678E-2</v>
      </c>
      <c r="V32" s="65">
        <v>3.678E-2</v>
      </c>
      <c r="W32" s="65">
        <v>3.678E-2</v>
      </c>
      <c r="X32" s="65">
        <v>3.678E-2</v>
      </c>
      <c r="Y32" s="65">
        <v>3.678E-2</v>
      </c>
      <c r="Z32" s="65">
        <v>3.678E-2</v>
      </c>
      <c r="AA32" s="65">
        <v>3.678E-2</v>
      </c>
      <c r="AB32" s="65">
        <v>3.678E-2</v>
      </c>
      <c r="AC32" s="65">
        <v>3.678E-2</v>
      </c>
      <c r="AD32" s="65">
        <v>3.678E-2</v>
      </c>
      <c r="AE32" s="65">
        <v>3.678E-2</v>
      </c>
      <c r="AF32" s="65">
        <v>3.678E-2</v>
      </c>
      <c r="AG32" s="65">
        <v>3.678E-2</v>
      </c>
      <c r="AH32" s="65">
        <v>3.678E-2</v>
      </c>
      <c r="AI32" s="44"/>
    </row>
    <row r="33" spans="2:35" x14ac:dyDescent="0.3">
      <c r="B33" s="20" t="s">
        <v>239</v>
      </c>
      <c r="C33" s="3" t="s">
        <v>46</v>
      </c>
      <c r="D33" s="3"/>
      <c r="J33" s="65">
        <v>6.5879999999999994E-2</v>
      </c>
      <c r="K33" s="65">
        <v>6.5879999999999994E-2</v>
      </c>
      <c r="L33" s="65">
        <v>6.5879999999999994E-2</v>
      </c>
      <c r="M33" s="65">
        <v>6.5879999999999994E-2</v>
      </c>
      <c r="N33" s="65">
        <v>6.5879999999999994E-2</v>
      </c>
      <c r="O33" s="65">
        <v>6.5879999999999994E-2</v>
      </c>
      <c r="P33" s="65">
        <v>6.5879999999999994E-2</v>
      </c>
      <c r="Q33" s="65">
        <v>6.5879999999999994E-2</v>
      </c>
      <c r="R33" s="65">
        <v>6.5879999999999994E-2</v>
      </c>
      <c r="S33" s="65">
        <v>6.5879999999999994E-2</v>
      </c>
      <c r="T33" s="65">
        <v>6.5879999999999994E-2</v>
      </c>
      <c r="U33" s="65">
        <v>6.5879999999999994E-2</v>
      </c>
      <c r="V33" s="65">
        <v>6.5879999999999994E-2</v>
      </c>
      <c r="W33" s="65">
        <v>6.5879999999999994E-2</v>
      </c>
      <c r="X33" s="65">
        <v>6.5879999999999994E-2</v>
      </c>
      <c r="Y33" s="65">
        <v>6.5879999999999994E-2</v>
      </c>
      <c r="Z33" s="65">
        <v>6.5879999999999994E-2</v>
      </c>
      <c r="AA33" s="65">
        <v>6.5879999999999994E-2</v>
      </c>
      <c r="AB33" s="65">
        <v>6.5879999999999994E-2</v>
      </c>
      <c r="AC33" s="65">
        <v>6.5879999999999994E-2</v>
      </c>
      <c r="AD33" s="65">
        <v>6.5879999999999994E-2</v>
      </c>
      <c r="AE33" s="65">
        <v>6.5879999999999994E-2</v>
      </c>
      <c r="AF33" s="65">
        <v>6.5879999999999994E-2</v>
      </c>
      <c r="AG33" s="65">
        <v>6.5879999999999994E-2</v>
      </c>
      <c r="AH33" s="65">
        <v>6.5879999999999994E-2</v>
      </c>
      <c r="AI33" s="44"/>
    </row>
    <row r="34" spans="2:35" x14ac:dyDescent="0.3">
      <c r="B34" s="4"/>
      <c r="C34" s="3"/>
      <c r="D34" s="5"/>
      <c r="E34" s="86"/>
      <c r="F34" s="86"/>
      <c r="G34" s="86"/>
      <c r="H34" s="86"/>
      <c r="I34" s="86"/>
      <c r="AI34" s="44"/>
    </row>
    <row r="35" spans="2:35" x14ac:dyDescent="0.3">
      <c r="B35" s="4" t="s">
        <v>59</v>
      </c>
      <c r="C35" s="3"/>
      <c r="D35" s="5"/>
      <c r="E35" s="86"/>
      <c r="F35" s="86"/>
      <c r="G35" s="86"/>
      <c r="H35" s="86"/>
      <c r="I35" s="86"/>
      <c r="AI35" s="44"/>
    </row>
    <row r="36" spans="2:35" x14ac:dyDescent="0.3">
      <c r="B36" s="3" t="s">
        <v>49</v>
      </c>
      <c r="C36" s="3" t="s">
        <v>50</v>
      </c>
      <c r="D36" s="3" t="s">
        <v>51</v>
      </c>
      <c r="J36" s="174">
        <v>25.82</v>
      </c>
      <c r="K36" s="174">
        <v>28.698</v>
      </c>
      <c r="L36" s="174">
        <v>27.198999999999998</v>
      </c>
      <c r="M36" s="174">
        <v>27.137000000000004</v>
      </c>
      <c r="N36" s="174">
        <v>22.393000000000001</v>
      </c>
      <c r="O36" s="174">
        <v>11.898</v>
      </c>
      <c r="P36" s="174">
        <v>11.782</v>
      </c>
      <c r="Q36" s="174">
        <v>11.665000000000001</v>
      </c>
      <c r="R36" s="174">
        <v>11.538</v>
      </c>
      <c r="S36" s="174">
        <v>11.422000000000001</v>
      </c>
      <c r="T36" s="174">
        <v>7.3559999999999999</v>
      </c>
      <c r="U36" s="174">
        <v>7.3559999999999999</v>
      </c>
      <c r="V36" s="174">
        <v>7.3559999999999999</v>
      </c>
      <c r="W36" s="174">
        <v>7.3559999999999999</v>
      </c>
      <c r="X36" s="174">
        <v>7.3559999999999999</v>
      </c>
      <c r="Y36" s="174">
        <v>0</v>
      </c>
      <c r="Z36" s="174">
        <v>0</v>
      </c>
      <c r="AA36" s="174">
        <v>0</v>
      </c>
      <c r="AB36" s="174">
        <v>0</v>
      </c>
      <c r="AC36" s="174">
        <v>0</v>
      </c>
      <c r="AD36" s="174">
        <v>0</v>
      </c>
      <c r="AE36" s="174">
        <v>0</v>
      </c>
      <c r="AF36" s="174">
        <v>0</v>
      </c>
      <c r="AG36" s="174">
        <v>0</v>
      </c>
      <c r="AH36" s="174">
        <v>0</v>
      </c>
      <c r="AI36" s="44"/>
    </row>
    <row r="37" spans="2:35" x14ac:dyDescent="0.3">
      <c r="B37" s="3" t="s">
        <v>52</v>
      </c>
      <c r="C37" s="3" t="s">
        <v>50</v>
      </c>
      <c r="D37" s="3" t="s">
        <v>51</v>
      </c>
      <c r="J37" s="174">
        <v>105.504</v>
      </c>
      <c r="K37" s="174">
        <v>122.92099999999999</v>
      </c>
      <c r="L37" s="174">
        <v>130.82100000000003</v>
      </c>
      <c r="M37" s="174">
        <v>117.3</v>
      </c>
      <c r="N37" s="174">
        <v>97.082999999999998</v>
      </c>
      <c r="O37" s="174">
        <v>184.501</v>
      </c>
      <c r="P37" s="174">
        <v>182.61199999999999</v>
      </c>
      <c r="Q37" s="174">
        <v>180.815</v>
      </c>
      <c r="R37" s="174">
        <v>178.82499999999999</v>
      </c>
      <c r="S37" s="174">
        <v>176.95599999999996</v>
      </c>
      <c r="T37" s="174">
        <v>175.7</v>
      </c>
      <c r="U37" s="174">
        <v>175.7</v>
      </c>
      <c r="V37" s="174">
        <v>175.7</v>
      </c>
      <c r="W37" s="174">
        <v>175.7</v>
      </c>
      <c r="X37" s="174">
        <v>175.7</v>
      </c>
      <c r="Y37" s="174">
        <v>88.417600000000007</v>
      </c>
      <c r="Z37" s="174">
        <v>88.417600000000007</v>
      </c>
      <c r="AA37" s="174">
        <v>88.417600000000007</v>
      </c>
      <c r="AB37" s="174">
        <v>88.417600000000007</v>
      </c>
      <c r="AC37" s="174">
        <v>88.417600000000007</v>
      </c>
      <c r="AD37" s="174">
        <v>64.416600000000003</v>
      </c>
      <c r="AE37" s="174">
        <v>64.416600000000003</v>
      </c>
      <c r="AF37" s="174">
        <v>64.416600000000003</v>
      </c>
      <c r="AG37" s="174">
        <v>64.416600000000003</v>
      </c>
      <c r="AH37" s="174">
        <v>64.416600000000003</v>
      </c>
      <c r="AI37" s="44"/>
    </row>
    <row r="38" spans="2:35" x14ac:dyDescent="0.3">
      <c r="B38" s="3" t="s">
        <v>53</v>
      </c>
      <c r="C38" s="3" t="s">
        <v>50</v>
      </c>
      <c r="D38" s="3" t="s">
        <v>51</v>
      </c>
      <c r="J38" s="174">
        <v>157.16000000000003</v>
      </c>
      <c r="K38" s="174">
        <v>240.90199999999999</v>
      </c>
      <c r="L38" s="174">
        <v>272.86700000000002</v>
      </c>
      <c r="M38" s="174">
        <v>231.375</v>
      </c>
      <c r="N38" s="174">
        <v>141.01</v>
      </c>
      <c r="O38" s="174">
        <v>457.99120000000011</v>
      </c>
      <c r="P38" s="174">
        <v>452.72040000000004</v>
      </c>
      <c r="Q38" s="174">
        <v>448.87960000000004</v>
      </c>
      <c r="R38" s="174">
        <v>443.52689999999996</v>
      </c>
      <c r="S38" s="174">
        <v>439.60610000000014</v>
      </c>
      <c r="T38" s="174">
        <v>327.93000000000006</v>
      </c>
      <c r="U38" s="174">
        <v>327.93000000000006</v>
      </c>
      <c r="V38" s="174">
        <v>327.93000000000006</v>
      </c>
      <c r="W38" s="174">
        <v>327.93000000000006</v>
      </c>
      <c r="X38" s="174">
        <v>327.93000000000006</v>
      </c>
      <c r="Y38" s="174">
        <v>157.98400000000001</v>
      </c>
      <c r="Z38" s="174">
        <v>157.98400000000001</v>
      </c>
      <c r="AA38" s="174">
        <v>157.98400000000001</v>
      </c>
      <c r="AB38" s="174">
        <v>157.98400000000001</v>
      </c>
      <c r="AC38" s="174">
        <v>157.98400000000001</v>
      </c>
      <c r="AD38" s="174">
        <v>147.488</v>
      </c>
      <c r="AE38" s="174">
        <v>147.488</v>
      </c>
      <c r="AF38" s="174">
        <v>147.488</v>
      </c>
      <c r="AG38" s="174">
        <v>147.488</v>
      </c>
      <c r="AH38" s="174">
        <v>147.488</v>
      </c>
      <c r="AI38" s="44"/>
    </row>
    <row r="39" spans="2:35" x14ac:dyDescent="0.3">
      <c r="B39" s="3" t="s">
        <v>54</v>
      </c>
      <c r="C39" s="3" t="s">
        <v>50</v>
      </c>
      <c r="D39" s="3" t="s">
        <v>51</v>
      </c>
      <c r="J39" s="174">
        <v>11.45</v>
      </c>
      <c r="K39" s="174">
        <v>23.345999999999997</v>
      </c>
      <c r="L39" s="174">
        <v>43.055000000000007</v>
      </c>
      <c r="M39" s="174">
        <v>29.735000000000003</v>
      </c>
      <c r="N39" s="174">
        <v>11.898</v>
      </c>
      <c r="O39" s="174">
        <v>16.902000000000001</v>
      </c>
      <c r="P39" s="174">
        <v>16.698</v>
      </c>
      <c r="Q39" s="174">
        <v>16.494</v>
      </c>
      <c r="R39" s="174">
        <v>16.39</v>
      </c>
      <c r="S39" s="174">
        <v>16.186</v>
      </c>
      <c r="T39" s="174">
        <v>15.780000000000001</v>
      </c>
      <c r="U39" s="174">
        <v>15.780000000000001</v>
      </c>
      <c r="V39" s="174">
        <v>15.780000000000001</v>
      </c>
      <c r="W39" s="174">
        <v>15.780000000000001</v>
      </c>
      <c r="X39" s="174">
        <v>15.780000000000001</v>
      </c>
      <c r="Y39" s="174">
        <v>0</v>
      </c>
      <c r="Z39" s="174">
        <v>0</v>
      </c>
      <c r="AA39" s="174">
        <v>0</v>
      </c>
      <c r="AB39" s="174">
        <v>0</v>
      </c>
      <c r="AC39" s="174">
        <v>0</v>
      </c>
      <c r="AD39" s="174">
        <v>0</v>
      </c>
      <c r="AE39" s="174">
        <v>0</v>
      </c>
      <c r="AF39" s="174">
        <v>0</v>
      </c>
      <c r="AG39" s="174">
        <v>0</v>
      </c>
      <c r="AH39" s="174">
        <v>0</v>
      </c>
      <c r="AI39" s="44"/>
    </row>
    <row r="40" spans="2:35" x14ac:dyDescent="0.3">
      <c r="B40" s="3" t="s">
        <v>55</v>
      </c>
      <c r="C40" s="3" t="s">
        <v>50</v>
      </c>
      <c r="D40" s="3" t="s">
        <v>51</v>
      </c>
      <c r="J40" s="174">
        <v>0</v>
      </c>
      <c r="K40" s="174">
        <v>0</v>
      </c>
      <c r="L40" s="174">
        <v>0</v>
      </c>
      <c r="M40" s="174">
        <v>0</v>
      </c>
      <c r="N40" s="174">
        <v>0</v>
      </c>
      <c r="O40" s="174">
        <v>0.23100000000000001</v>
      </c>
      <c r="P40" s="174">
        <v>0.22900000000000001</v>
      </c>
      <c r="Q40" s="174">
        <v>0.22600000000000001</v>
      </c>
      <c r="R40" s="174">
        <v>0.224</v>
      </c>
      <c r="S40" s="174">
        <v>0.222</v>
      </c>
      <c r="T40" s="174">
        <v>0.22000000000000003</v>
      </c>
      <c r="U40" s="174">
        <v>0.22000000000000003</v>
      </c>
      <c r="V40" s="174">
        <v>0.22000000000000003</v>
      </c>
      <c r="W40" s="174">
        <v>0.22000000000000003</v>
      </c>
      <c r="X40" s="174">
        <v>0.22000000000000003</v>
      </c>
      <c r="Y40" s="174">
        <v>0</v>
      </c>
      <c r="Z40" s="174">
        <v>0</v>
      </c>
      <c r="AA40" s="174">
        <v>0</v>
      </c>
      <c r="AB40" s="174">
        <v>0</v>
      </c>
      <c r="AC40" s="174">
        <v>0</v>
      </c>
      <c r="AD40" s="174">
        <v>0</v>
      </c>
      <c r="AE40" s="174">
        <v>0</v>
      </c>
      <c r="AF40" s="174">
        <v>0</v>
      </c>
      <c r="AG40" s="174">
        <v>0</v>
      </c>
      <c r="AH40" s="174">
        <v>0</v>
      </c>
      <c r="AI40" s="44"/>
    </row>
    <row r="41" spans="2:35" x14ac:dyDescent="0.3">
      <c r="B41" s="3" t="s">
        <v>56</v>
      </c>
      <c r="C41" s="3" t="s">
        <v>50</v>
      </c>
      <c r="D41" s="3" t="s">
        <v>51</v>
      </c>
      <c r="J41" s="174">
        <v>1.2189999999999999</v>
      </c>
      <c r="K41" s="174">
        <v>1.1639999999999999</v>
      </c>
      <c r="L41" s="174">
        <v>5.1629999999999994</v>
      </c>
      <c r="M41" s="174">
        <v>6.3599999999999994</v>
      </c>
      <c r="N41" s="174">
        <v>6.5730000000000004</v>
      </c>
      <c r="O41" s="174">
        <v>8.218</v>
      </c>
      <c r="P41" s="174">
        <v>8.1379999999999981</v>
      </c>
      <c r="Q41" s="174">
        <v>8.0590000000000011</v>
      </c>
      <c r="R41" s="174">
        <v>7.9699999999999989</v>
      </c>
      <c r="S41" s="174">
        <v>7.879999999999999</v>
      </c>
      <c r="T41" s="174">
        <v>6.7219999999999995</v>
      </c>
      <c r="U41" s="174">
        <v>6.7219999999999995</v>
      </c>
      <c r="V41" s="174">
        <v>6.7219999999999995</v>
      </c>
      <c r="W41" s="174">
        <v>6.7219999999999995</v>
      </c>
      <c r="X41" s="174">
        <v>6.7219999999999995</v>
      </c>
      <c r="Y41" s="174">
        <v>9.620000000000001</v>
      </c>
      <c r="Z41" s="174">
        <v>9.620000000000001</v>
      </c>
      <c r="AA41" s="174">
        <v>9.620000000000001</v>
      </c>
      <c r="AB41" s="174">
        <v>9.620000000000001</v>
      </c>
      <c r="AC41" s="174">
        <v>9.620000000000001</v>
      </c>
      <c r="AD41" s="174">
        <v>7.9599999999999991</v>
      </c>
      <c r="AE41" s="174">
        <v>7.9599999999999991</v>
      </c>
      <c r="AF41" s="174">
        <v>7.9599999999999991</v>
      </c>
      <c r="AG41" s="174">
        <v>7.9599999999999991</v>
      </c>
      <c r="AH41" s="174">
        <v>7.9599999999999991</v>
      </c>
      <c r="AI41" s="44"/>
    </row>
    <row r="42" spans="2:35" x14ac:dyDescent="0.3">
      <c r="B42" s="3" t="s">
        <v>57</v>
      </c>
      <c r="C42" s="3" t="s">
        <v>50</v>
      </c>
      <c r="D42" s="3" t="s">
        <v>51</v>
      </c>
      <c r="J42" s="174">
        <v>0.57399999999999995</v>
      </c>
      <c r="K42" s="174">
        <v>3.1760000000000002</v>
      </c>
      <c r="L42" s="174">
        <v>5.2129999999999992</v>
      </c>
      <c r="M42" s="174">
        <v>7.5640000000000001</v>
      </c>
      <c r="N42" s="174">
        <v>17.397000000000002</v>
      </c>
      <c r="O42" s="174">
        <v>19.0242</v>
      </c>
      <c r="P42" s="174">
        <v>18.838000000000001</v>
      </c>
      <c r="Q42" s="174">
        <v>18.661899999999999</v>
      </c>
      <c r="R42" s="174">
        <v>18.496700000000001</v>
      </c>
      <c r="S42" s="174">
        <v>18.301500000000001</v>
      </c>
      <c r="T42" s="174">
        <v>12.72</v>
      </c>
      <c r="U42" s="174">
        <v>12.72</v>
      </c>
      <c r="V42" s="174">
        <v>12.72</v>
      </c>
      <c r="W42" s="174">
        <v>12.72</v>
      </c>
      <c r="X42" s="174">
        <v>12.72</v>
      </c>
      <c r="Y42" s="174">
        <v>0</v>
      </c>
      <c r="Z42" s="174">
        <v>0</v>
      </c>
      <c r="AA42" s="174">
        <v>0</v>
      </c>
      <c r="AB42" s="174">
        <v>0</v>
      </c>
      <c r="AC42" s="174">
        <v>0</v>
      </c>
      <c r="AD42" s="174">
        <v>0</v>
      </c>
      <c r="AE42" s="174">
        <v>0</v>
      </c>
      <c r="AF42" s="174">
        <v>0</v>
      </c>
      <c r="AG42" s="174">
        <v>0</v>
      </c>
      <c r="AH42" s="174">
        <v>0</v>
      </c>
      <c r="AI42" s="44"/>
    </row>
    <row r="43" spans="2:35" x14ac:dyDescent="0.3">
      <c r="B43" s="3" t="s">
        <v>58</v>
      </c>
      <c r="C43" s="3" t="s">
        <v>50</v>
      </c>
      <c r="D43" s="3" t="s">
        <v>51</v>
      </c>
      <c r="J43" s="174">
        <v>0.67700000000000005</v>
      </c>
      <c r="K43" s="174">
        <v>1.542</v>
      </c>
      <c r="L43" s="174">
        <v>3.9419999999999997</v>
      </c>
      <c r="M43" s="174">
        <v>6.4060000000000006</v>
      </c>
      <c r="N43" s="174">
        <v>7.0450000000000008</v>
      </c>
      <c r="O43" s="174">
        <v>0</v>
      </c>
      <c r="P43" s="174">
        <v>0</v>
      </c>
      <c r="Q43" s="174">
        <v>0</v>
      </c>
      <c r="R43" s="174">
        <v>0</v>
      </c>
      <c r="S43" s="174">
        <v>0</v>
      </c>
      <c r="T43" s="174">
        <v>0</v>
      </c>
      <c r="U43" s="174">
        <v>0</v>
      </c>
      <c r="V43" s="174">
        <v>0</v>
      </c>
      <c r="W43" s="174">
        <v>0</v>
      </c>
      <c r="X43" s="174">
        <v>0</v>
      </c>
      <c r="Y43" s="174">
        <v>0</v>
      </c>
      <c r="Z43" s="174">
        <v>0</v>
      </c>
      <c r="AA43" s="174">
        <v>0</v>
      </c>
      <c r="AB43" s="174">
        <v>0</v>
      </c>
      <c r="AC43" s="174">
        <v>0</v>
      </c>
      <c r="AD43" s="174">
        <v>0</v>
      </c>
      <c r="AE43" s="174">
        <v>0</v>
      </c>
      <c r="AF43" s="174">
        <v>0</v>
      </c>
      <c r="AG43" s="174">
        <v>0</v>
      </c>
      <c r="AH43" s="174">
        <v>0</v>
      </c>
      <c r="AI43" s="44"/>
    </row>
    <row r="44" spans="2:35" x14ac:dyDescent="0.3">
      <c r="B44" s="3"/>
      <c r="C44" s="3"/>
      <c r="D44" s="3"/>
      <c r="AI44" s="44"/>
    </row>
    <row r="45" spans="2:35" x14ac:dyDescent="0.3">
      <c r="B45" s="20" t="s">
        <v>236</v>
      </c>
      <c r="C45" s="3" t="s">
        <v>46</v>
      </c>
      <c r="D45" s="3"/>
      <c r="J45" s="65">
        <v>4.07E-2</v>
      </c>
      <c r="K45" s="65">
        <v>4.07E-2</v>
      </c>
      <c r="L45" s="65">
        <v>4.07E-2</v>
      </c>
      <c r="M45" s="65">
        <v>4.07E-2</v>
      </c>
      <c r="N45" s="65">
        <v>4.07E-2</v>
      </c>
      <c r="O45" s="65">
        <v>4.07E-2</v>
      </c>
      <c r="P45" s="65">
        <v>4.07E-2</v>
      </c>
      <c r="Q45" s="65">
        <v>4.07E-2</v>
      </c>
      <c r="R45" s="65">
        <v>4.07E-2</v>
      </c>
      <c r="S45" s="65">
        <v>4.07E-2</v>
      </c>
      <c r="T45" s="65">
        <v>4.07E-2</v>
      </c>
      <c r="U45" s="65">
        <v>4.07E-2</v>
      </c>
      <c r="V45" s="65">
        <v>4.07E-2</v>
      </c>
      <c r="W45" s="65">
        <v>4.07E-2</v>
      </c>
      <c r="X45" s="65">
        <v>4.07E-2</v>
      </c>
      <c r="Y45" s="65">
        <v>4.07E-2</v>
      </c>
      <c r="Z45" s="65">
        <v>4.07E-2</v>
      </c>
      <c r="AA45" s="65">
        <v>4.07E-2</v>
      </c>
      <c r="AB45" s="65">
        <v>4.07E-2</v>
      </c>
      <c r="AC45" s="65">
        <v>4.07E-2</v>
      </c>
      <c r="AD45" s="65">
        <v>4.07E-2</v>
      </c>
      <c r="AE45" s="65">
        <v>4.07E-2</v>
      </c>
      <c r="AF45" s="65">
        <v>4.07E-2</v>
      </c>
      <c r="AG45" s="65">
        <v>4.07E-2</v>
      </c>
      <c r="AH45" s="65">
        <v>4.07E-2</v>
      </c>
      <c r="AI45" s="44"/>
    </row>
    <row r="46" spans="2:35" x14ac:dyDescent="0.3">
      <c r="B46" s="20" t="s">
        <v>237</v>
      </c>
      <c r="C46" s="3" t="s">
        <v>46</v>
      </c>
      <c r="D46" s="3"/>
      <c r="J46" s="65">
        <v>4.7399999999999998E-2</v>
      </c>
      <c r="K46" s="65">
        <v>4.7399999999999998E-2</v>
      </c>
      <c r="L46" s="65">
        <v>4.7399999999999998E-2</v>
      </c>
      <c r="M46" s="65">
        <v>4.7399999999999998E-2</v>
      </c>
      <c r="N46" s="65">
        <v>4.7399999999999998E-2</v>
      </c>
      <c r="O46" s="65">
        <v>4.7399999999999998E-2</v>
      </c>
      <c r="P46" s="65">
        <v>4.7399999999999998E-2</v>
      </c>
      <c r="Q46" s="65">
        <v>4.7399999999999998E-2</v>
      </c>
      <c r="R46" s="65">
        <v>4.7399999999999998E-2</v>
      </c>
      <c r="S46" s="65">
        <v>4.7399999999999998E-2</v>
      </c>
      <c r="T46" s="65">
        <v>4.7399999999999998E-2</v>
      </c>
      <c r="U46" s="65">
        <v>4.7399999999999998E-2</v>
      </c>
      <c r="V46" s="65">
        <v>4.7399999999999998E-2</v>
      </c>
      <c r="W46" s="65">
        <v>4.7399999999999998E-2</v>
      </c>
      <c r="X46" s="65">
        <v>4.7399999999999998E-2</v>
      </c>
      <c r="Y46" s="65">
        <v>4.7399999999999998E-2</v>
      </c>
      <c r="Z46" s="65">
        <v>4.7399999999999998E-2</v>
      </c>
      <c r="AA46" s="65">
        <v>4.7399999999999998E-2</v>
      </c>
      <c r="AB46" s="65">
        <v>4.7399999999999998E-2</v>
      </c>
      <c r="AC46" s="65">
        <v>4.7399999999999998E-2</v>
      </c>
      <c r="AD46" s="65">
        <v>4.7399999999999998E-2</v>
      </c>
      <c r="AE46" s="65">
        <v>4.7399999999999998E-2</v>
      </c>
      <c r="AF46" s="65">
        <v>4.7399999999999998E-2</v>
      </c>
      <c r="AG46" s="65">
        <v>4.7399999999999998E-2</v>
      </c>
      <c r="AH46" s="65">
        <v>4.7399999999999998E-2</v>
      </c>
      <c r="AI46" s="44"/>
    </row>
    <row r="47" spans="2:35" x14ac:dyDescent="0.3">
      <c r="B47" s="20" t="s">
        <v>238</v>
      </c>
      <c r="C47" s="3" t="s">
        <v>46</v>
      </c>
      <c r="D47" s="3"/>
      <c r="J47" s="65">
        <v>3.678E-2</v>
      </c>
      <c r="K47" s="65">
        <v>3.678E-2</v>
      </c>
      <c r="L47" s="65">
        <v>3.678E-2</v>
      </c>
      <c r="M47" s="65">
        <v>3.678E-2</v>
      </c>
      <c r="N47" s="65">
        <v>3.678E-2</v>
      </c>
      <c r="O47" s="65">
        <v>3.678E-2</v>
      </c>
      <c r="P47" s="65">
        <v>3.678E-2</v>
      </c>
      <c r="Q47" s="65">
        <v>3.678E-2</v>
      </c>
      <c r="R47" s="65">
        <v>3.678E-2</v>
      </c>
      <c r="S47" s="65">
        <v>3.678E-2</v>
      </c>
      <c r="T47" s="65">
        <v>3.678E-2</v>
      </c>
      <c r="U47" s="65">
        <v>3.678E-2</v>
      </c>
      <c r="V47" s="65">
        <v>3.678E-2</v>
      </c>
      <c r="W47" s="65">
        <v>3.678E-2</v>
      </c>
      <c r="X47" s="65">
        <v>3.678E-2</v>
      </c>
      <c r="Y47" s="65">
        <v>3.678E-2</v>
      </c>
      <c r="Z47" s="65">
        <v>3.678E-2</v>
      </c>
      <c r="AA47" s="65">
        <v>3.678E-2</v>
      </c>
      <c r="AB47" s="65">
        <v>3.678E-2</v>
      </c>
      <c r="AC47" s="65">
        <v>3.678E-2</v>
      </c>
      <c r="AD47" s="65">
        <v>3.678E-2</v>
      </c>
      <c r="AE47" s="65">
        <v>3.678E-2</v>
      </c>
      <c r="AF47" s="65">
        <v>3.678E-2</v>
      </c>
      <c r="AG47" s="65">
        <v>3.678E-2</v>
      </c>
      <c r="AH47" s="65">
        <v>3.678E-2</v>
      </c>
      <c r="AI47" s="44"/>
    </row>
    <row r="48" spans="2:35" x14ac:dyDescent="0.3">
      <c r="B48" s="20" t="s">
        <v>239</v>
      </c>
      <c r="C48" s="3" t="s">
        <v>46</v>
      </c>
      <c r="D48" s="3"/>
      <c r="J48" s="65">
        <v>6.5879999999999994E-2</v>
      </c>
      <c r="K48" s="65">
        <v>6.5879999999999994E-2</v>
      </c>
      <c r="L48" s="65">
        <v>6.5879999999999994E-2</v>
      </c>
      <c r="M48" s="65">
        <v>6.5879999999999994E-2</v>
      </c>
      <c r="N48" s="65">
        <v>6.5879999999999994E-2</v>
      </c>
      <c r="O48" s="65">
        <v>6.5879999999999994E-2</v>
      </c>
      <c r="P48" s="65">
        <v>6.5879999999999994E-2</v>
      </c>
      <c r="Q48" s="65">
        <v>6.5879999999999994E-2</v>
      </c>
      <c r="R48" s="65">
        <v>6.5879999999999994E-2</v>
      </c>
      <c r="S48" s="65">
        <v>6.5879999999999994E-2</v>
      </c>
      <c r="T48" s="65">
        <v>6.5879999999999994E-2</v>
      </c>
      <c r="U48" s="65">
        <v>6.5879999999999994E-2</v>
      </c>
      <c r="V48" s="65">
        <v>6.5879999999999994E-2</v>
      </c>
      <c r="W48" s="65">
        <v>6.5879999999999994E-2</v>
      </c>
      <c r="X48" s="65">
        <v>6.5879999999999994E-2</v>
      </c>
      <c r="Y48" s="65">
        <v>6.5879999999999994E-2</v>
      </c>
      <c r="Z48" s="65">
        <v>6.5879999999999994E-2</v>
      </c>
      <c r="AA48" s="65">
        <v>6.5879999999999994E-2</v>
      </c>
      <c r="AB48" s="65">
        <v>6.5879999999999994E-2</v>
      </c>
      <c r="AC48" s="65">
        <v>6.5879999999999994E-2</v>
      </c>
      <c r="AD48" s="65">
        <v>6.5879999999999994E-2</v>
      </c>
      <c r="AE48" s="65">
        <v>6.5879999999999994E-2</v>
      </c>
      <c r="AF48" s="65">
        <v>6.5879999999999994E-2</v>
      </c>
      <c r="AG48" s="65">
        <v>6.5879999999999994E-2</v>
      </c>
      <c r="AH48" s="65">
        <v>6.5879999999999994E-2</v>
      </c>
      <c r="AI48" s="44"/>
    </row>
    <row r="49" spans="2:35" x14ac:dyDescent="0.3">
      <c r="B49" s="3"/>
      <c r="C49" s="3"/>
      <c r="D49" s="3"/>
      <c r="AI49" s="44"/>
    </row>
    <row r="50" spans="2:35" x14ac:dyDescent="0.3">
      <c r="B50" s="4" t="s">
        <v>60</v>
      </c>
      <c r="C50" s="3"/>
      <c r="D50" s="5"/>
      <c r="E50" s="86"/>
      <c r="F50" s="86"/>
      <c r="G50" s="86"/>
      <c r="H50" s="86"/>
      <c r="I50" s="86"/>
      <c r="O50" s="239"/>
      <c r="AI50" s="44"/>
    </row>
    <row r="51" spans="2:35" x14ac:dyDescent="0.3">
      <c r="B51" s="3" t="s">
        <v>49</v>
      </c>
      <c r="C51" s="3" t="s">
        <v>50</v>
      </c>
      <c r="D51" s="3" t="s">
        <v>51</v>
      </c>
      <c r="J51" s="174">
        <v>25.82</v>
      </c>
      <c r="K51" s="174">
        <v>28.698</v>
      </c>
      <c r="L51" s="174">
        <v>27.198999999999998</v>
      </c>
      <c r="M51" s="174">
        <v>27.137000000000004</v>
      </c>
      <c r="N51" s="174">
        <v>22.393000000000001</v>
      </c>
      <c r="O51" s="174">
        <v>11.898</v>
      </c>
      <c r="P51" s="174">
        <v>11.782</v>
      </c>
      <c r="Q51" s="174">
        <v>11.665000000000001</v>
      </c>
      <c r="R51" s="174">
        <v>11.538</v>
      </c>
      <c r="S51" s="174">
        <v>11.422000000000001</v>
      </c>
      <c r="T51" s="174">
        <v>7.3559999999999999</v>
      </c>
      <c r="U51" s="174">
        <v>7.3559999999999999</v>
      </c>
      <c r="V51" s="174">
        <v>7.3559999999999999</v>
      </c>
      <c r="W51" s="174">
        <v>7.3559999999999999</v>
      </c>
      <c r="X51" s="174">
        <v>7.3559999999999999</v>
      </c>
      <c r="Y51" s="174">
        <v>0</v>
      </c>
      <c r="Z51" s="174">
        <v>0</v>
      </c>
      <c r="AA51" s="174">
        <v>0</v>
      </c>
      <c r="AB51" s="174">
        <v>0</v>
      </c>
      <c r="AC51" s="174">
        <v>0</v>
      </c>
      <c r="AD51" s="174">
        <v>0</v>
      </c>
      <c r="AE51" s="174">
        <v>0</v>
      </c>
      <c r="AF51" s="174">
        <v>0</v>
      </c>
      <c r="AG51" s="174">
        <v>0</v>
      </c>
      <c r="AH51" s="174">
        <v>0</v>
      </c>
      <c r="AI51" s="44"/>
    </row>
    <row r="52" spans="2:35" x14ac:dyDescent="0.3">
      <c r="B52" s="3" t="s">
        <v>52</v>
      </c>
      <c r="C52" s="3" t="s">
        <v>50</v>
      </c>
      <c r="D52" s="3" t="s">
        <v>51</v>
      </c>
      <c r="J52" s="174">
        <v>105.504</v>
      </c>
      <c r="K52" s="174">
        <v>122.92099999999999</v>
      </c>
      <c r="L52" s="174">
        <v>130.82100000000003</v>
      </c>
      <c r="M52" s="174">
        <v>117.3</v>
      </c>
      <c r="N52" s="174">
        <v>97.082999999999998</v>
      </c>
      <c r="O52" s="174">
        <v>115.40100000000001</v>
      </c>
      <c r="P52" s="174">
        <v>114.21199999999999</v>
      </c>
      <c r="Q52" s="174">
        <v>113.11499999999998</v>
      </c>
      <c r="R52" s="174">
        <v>111.82499999999999</v>
      </c>
      <c r="S52" s="174">
        <v>110.65599999999998</v>
      </c>
      <c r="T52" s="174">
        <v>101.7</v>
      </c>
      <c r="U52" s="174">
        <v>101.7</v>
      </c>
      <c r="V52" s="174">
        <v>101.7</v>
      </c>
      <c r="W52" s="174">
        <v>101.7</v>
      </c>
      <c r="X52" s="174">
        <v>101.7</v>
      </c>
      <c r="Y52" s="174">
        <v>88.417600000000007</v>
      </c>
      <c r="Z52" s="174">
        <v>88.417600000000007</v>
      </c>
      <c r="AA52" s="174">
        <v>88.417600000000007</v>
      </c>
      <c r="AB52" s="174">
        <v>88.417600000000007</v>
      </c>
      <c r="AC52" s="174">
        <v>88.417600000000007</v>
      </c>
      <c r="AD52" s="174">
        <v>64.416600000000003</v>
      </c>
      <c r="AE52" s="174">
        <v>64.416600000000003</v>
      </c>
      <c r="AF52" s="174">
        <v>64.416600000000003</v>
      </c>
      <c r="AG52" s="174">
        <v>64.416600000000003</v>
      </c>
      <c r="AH52" s="174">
        <v>64.416600000000003</v>
      </c>
      <c r="AI52" s="44"/>
    </row>
    <row r="53" spans="2:35" x14ac:dyDescent="0.3">
      <c r="B53" s="3" t="s">
        <v>53</v>
      </c>
      <c r="C53" s="3" t="s">
        <v>50</v>
      </c>
      <c r="D53" s="3" t="s">
        <v>51</v>
      </c>
      <c r="J53" s="174">
        <v>157.16000000000003</v>
      </c>
      <c r="K53" s="174">
        <v>240.90199999999999</v>
      </c>
      <c r="L53" s="174">
        <v>272.86700000000002</v>
      </c>
      <c r="M53" s="174">
        <v>231.375</v>
      </c>
      <c r="N53" s="174">
        <v>141.01</v>
      </c>
      <c r="O53" s="174">
        <v>486.79120000000012</v>
      </c>
      <c r="P53" s="174">
        <v>481.22040000000004</v>
      </c>
      <c r="Q53" s="174">
        <v>477.07960000000003</v>
      </c>
      <c r="R53" s="174">
        <v>471.42689999999993</v>
      </c>
      <c r="S53" s="174">
        <v>467.20610000000016</v>
      </c>
      <c r="T53" s="174">
        <v>351.93000000000006</v>
      </c>
      <c r="U53" s="174">
        <v>351.93000000000006</v>
      </c>
      <c r="V53" s="174">
        <v>351.93000000000006</v>
      </c>
      <c r="W53" s="174">
        <v>351.93000000000006</v>
      </c>
      <c r="X53" s="174">
        <v>351.93000000000006</v>
      </c>
      <c r="Y53" s="174">
        <v>157.98400000000001</v>
      </c>
      <c r="Z53" s="174">
        <v>157.98400000000001</v>
      </c>
      <c r="AA53" s="174">
        <v>157.98400000000001</v>
      </c>
      <c r="AB53" s="174">
        <v>157.98400000000001</v>
      </c>
      <c r="AC53" s="174">
        <v>157.98400000000001</v>
      </c>
      <c r="AD53" s="174">
        <v>147.488</v>
      </c>
      <c r="AE53" s="174">
        <v>147.488</v>
      </c>
      <c r="AF53" s="174">
        <v>147.488</v>
      </c>
      <c r="AG53" s="174">
        <v>147.488</v>
      </c>
      <c r="AH53" s="174">
        <v>147.488</v>
      </c>
      <c r="AI53" s="44"/>
    </row>
    <row r="54" spans="2:35" x14ac:dyDescent="0.3">
      <c r="B54" s="3" t="s">
        <v>54</v>
      </c>
      <c r="C54" s="3" t="s">
        <v>50</v>
      </c>
      <c r="D54" s="3" t="s">
        <v>51</v>
      </c>
      <c r="J54" s="174">
        <v>11.45</v>
      </c>
      <c r="K54" s="174">
        <v>23.345999999999997</v>
      </c>
      <c r="L54" s="174">
        <v>43.055000000000007</v>
      </c>
      <c r="M54" s="174">
        <v>29.735000000000003</v>
      </c>
      <c r="N54" s="174">
        <v>11.898</v>
      </c>
      <c r="O54" s="174">
        <v>22.89408430136077</v>
      </c>
      <c r="P54" s="174">
        <v>22.636101559907068</v>
      </c>
      <c r="Q54" s="174">
        <v>22.37811881845337</v>
      </c>
      <c r="R54" s="174">
        <v>22.220136076999669</v>
      </c>
      <c r="S54" s="174">
        <v>21.962153335545967</v>
      </c>
      <c r="T54" s="174">
        <v>21.447217870612128</v>
      </c>
      <c r="U54" s="174">
        <v>21.447217870612128</v>
      </c>
      <c r="V54" s="174">
        <v>21.447217870612128</v>
      </c>
      <c r="W54" s="174">
        <v>21.447217870612128</v>
      </c>
      <c r="X54" s="174">
        <v>21.447217870612128</v>
      </c>
      <c r="Y54" s="174">
        <v>0</v>
      </c>
      <c r="Z54" s="174">
        <v>0</v>
      </c>
      <c r="AA54" s="174">
        <v>0</v>
      </c>
      <c r="AB54" s="174">
        <v>0</v>
      </c>
      <c r="AC54" s="174">
        <v>0</v>
      </c>
      <c r="AD54" s="174">
        <v>0</v>
      </c>
      <c r="AE54" s="174">
        <v>0</v>
      </c>
      <c r="AF54" s="174">
        <v>0</v>
      </c>
      <c r="AG54" s="174">
        <v>0</v>
      </c>
      <c r="AH54" s="174">
        <v>0</v>
      </c>
      <c r="AI54" s="44"/>
    </row>
    <row r="55" spans="2:35" x14ac:dyDescent="0.3">
      <c r="B55" s="3" t="s">
        <v>55</v>
      </c>
      <c r="C55" s="3" t="s">
        <v>50</v>
      </c>
      <c r="D55" s="3" t="s">
        <v>51</v>
      </c>
      <c r="J55" s="174">
        <v>0</v>
      </c>
      <c r="K55" s="174">
        <v>0</v>
      </c>
      <c r="L55" s="174">
        <v>0</v>
      </c>
      <c r="M55" s="174">
        <v>0</v>
      </c>
      <c r="N55" s="174">
        <v>0</v>
      </c>
      <c r="O55" s="174">
        <v>0.23100000000000001</v>
      </c>
      <c r="P55" s="174">
        <v>0.22900000000000001</v>
      </c>
      <c r="Q55" s="174">
        <v>0.22600000000000001</v>
      </c>
      <c r="R55" s="174">
        <v>0.224</v>
      </c>
      <c r="S55" s="174">
        <v>0.222</v>
      </c>
      <c r="T55" s="174">
        <v>0.22000000000000003</v>
      </c>
      <c r="U55" s="174">
        <v>0.22000000000000003</v>
      </c>
      <c r="V55" s="174">
        <v>0.22000000000000003</v>
      </c>
      <c r="W55" s="174">
        <v>0.22000000000000003</v>
      </c>
      <c r="X55" s="174">
        <v>0.22000000000000003</v>
      </c>
      <c r="Y55" s="174">
        <v>0</v>
      </c>
      <c r="Z55" s="174">
        <v>0</v>
      </c>
      <c r="AA55" s="174">
        <v>0</v>
      </c>
      <c r="AB55" s="174">
        <v>0</v>
      </c>
      <c r="AC55" s="174">
        <v>0</v>
      </c>
      <c r="AD55" s="174">
        <v>0</v>
      </c>
      <c r="AE55" s="174">
        <v>0</v>
      </c>
      <c r="AF55" s="174">
        <v>0</v>
      </c>
      <c r="AG55" s="174">
        <v>0</v>
      </c>
      <c r="AH55" s="174">
        <v>0</v>
      </c>
      <c r="AI55" s="44"/>
    </row>
    <row r="56" spans="2:35" x14ac:dyDescent="0.3">
      <c r="B56" s="3" t="s">
        <v>56</v>
      </c>
      <c r="C56" s="3" t="s">
        <v>50</v>
      </c>
      <c r="D56" s="3" t="s">
        <v>51</v>
      </c>
      <c r="J56" s="174">
        <v>1.2189999999999999</v>
      </c>
      <c r="K56" s="174">
        <v>1.1639999999999999</v>
      </c>
      <c r="L56" s="174">
        <v>5.1629999999999994</v>
      </c>
      <c r="M56" s="174">
        <v>6.3599999999999994</v>
      </c>
      <c r="N56" s="174">
        <v>6.5730000000000004</v>
      </c>
      <c r="O56" s="174">
        <v>8.218</v>
      </c>
      <c r="P56" s="174">
        <v>8.1379999999999981</v>
      </c>
      <c r="Q56" s="174">
        <v>8.0590000000000011</v>
      </c>
      <c r="R56" s="174">
        <v>7.9699999999999989</v>
      </c>
      <c r="S56" s="174">
        <v>7.879999999999999</v>
      </c>
      <c r="T56" s="174">
        <v>6.7219999999999995</v>
      </c>
      <c r="U56" s="174">
        <v>6.7219999999999995</v>
      </c>
      <c r="V56" s="174">
        <v>6.7219999999999995</v>
      </c>
      <c r="W56" s="174">
        <v>6.7219999999999995</v>
      </c>
      <c r="X56" s="174">
        <v>6.7219999999999995</v>
      </c>
      <c r="Y56" s="174">
        <v>9.620000000000001</v>
      </c>
      <c r="Z56" s="174">
        <v>9.620000000000001</v>
      </c>
      <c r="AA56" s="174">
        <v>9.620000000000001</v>
      </c>
      <c r="AB56" s="174">
        <v>9.620000000000001</v>
      </c>
      <c r="AC56" s="174">
        <v>9.620000000000001</v>
      </c>
      <c r="AD56" s="174">
        <v>7.9599999999999991</v>
      </c>
      <c r="AE56" s="174">
        <v>7.9599999999999991</v>
      </c>
      <c r="AF56" s="174">
        <v>7.9599999999999991</v>
      </c>
      <c r="AG56" s="174">
        <v>7.9599999999999991</v>
      </c>
      <c r="AH56" s="174">
        <v>7.9599999999999991</v>
      </c>
      <c r="AI56" s="44"/>
    </row>
    <row r="57" spans="2:35" x14ac:dyDescent="0.3">
      <c r="B57" s="3" t="s">
        <v>57</v>
      </c>
      <c r="C57" s="3" t="s">
        <v>50</v>
      </c>
      <c r="D57" s="3" t="s">
        <v>51</v>
      </c>
      <c r="J57" s="174">
        <v>0.57399999999999995</v>
      </c>
      <c r="K57" s="174">
        <v>3.1760000000000002</v>
      </c>
      <c r="L57" s="174">
        <v>5.2129999999999992</v>
      </c>
      <c r="M57" s="174">
        <v>7.5640000000000001</v>
      </c>
      <c r="N57" s="174">
        <v>17.397000000000002</v>
      </c>
      <c r="O57" s="174">
        <v>19.0242</v>
      </c>
      <c r="P57" s="174">
        <v>18.838000000000001</v>
      </c>
      <c r="Q57" s="174">
        <v>18.661899999999999</v>
      </c>
      <c r="R57" s="174">
        <v>18.496700000000001</v>
      </c>
      <c r="S57" s="174">
        <v>18.301500000000001</v>
      </c>
      <c r="T57" s="174">
        <v>12.72</v>
      </c>
      <c r="U57" s="174">
        <v>12.72</v>
      </c>
      <c r="V57" s="174">
        <v>12.72</v>
      </c>
      <c r="W57" s="174">
        <v>12.72</v>
      </c>
      <c r="X57" s="174">
        <v>12.72</v>
      </c>
      <c r="Y57" s="174">
        <v>0</v>
      </c>
      <c r="Z57" s="174">
        <v>0</v>
      </c>
      <c r="AA57" s="174">
        <v>0</v>
      </c>
      <c r="AB57" s="174">
        <v>0</v>
      </c>
      <c r="AC57" s="174">
        <v>0</v>
      </c>
      <c r="AD57" s="174">
        <v>0</v>
      </c>
      <c r="AE57" s="174">
        <v>0</v>
      </c>
      <c r="AF57" s="174">
        <v>0</v>
      </c>
      <c r="AG57" s="174">
        <v>0</v>
      </c>
      <c r="AH57" s="174">
        <v>0</v>
      </c>
      <c r="AI57" s="44"/>
    </row>
    <row r="58" spans="2:35" x14ac:dyDescent="0.3">
      <c r="B58" s="3" t="s">
        <v>58</v>
      </c>
      <c r="C58" s="3" t="s">
        <v>50</v>
      </c>
      <c r="D58" s="3" t="s">
        <v>51</v>
      </c>
      <c r="J58" s="174">
        <v>0.67700000000000005</v>
      </c>
      <c r="K58" s="174">
        <v>1.542</v>
      </c>
      <c r="L58" s="174">
        <v>3.9419999999999997</v>
      </c>
      <c r="M58" s="174">
        <v>6.4060000000000006</v>
      </c>
      <c r="N58" s="174">
        <v>7.0450000000000008</v>
      </c>
      <c r="O58" s="174">
        <v>5.1079156986392302</v>
      </c>
      <c r="P58" s="174">
        <v>5.0618984400929312</v>
      </c>
      <c r="Q58" s="174">
        <v>5.0158811815466313</v>
      </c>
      <c r="R58" s="174">
        <v>4.9698639230003323</v>
      </c>
      <c r="S58" s="174">
        <v>4.9238466644540324</v>
      </c>
      <c r="T58" s="174">
        <v>6.1327821293878744</v>
      </c>
      <c r="U58" s="174">
        <v>6.1327821293878744</v>
      </c>
      <c r="V58" s="174">
        <v>6.1327821293878744</v>
      </c>
      <c r="W58" s="174">
        <v>6.1327821293878744</v>
      </c>
      <c r="X58" s="174">
        <v>6.1327821293878744</v>
      </c>
      <c r="Y58" s="174">
        <v>6.8</v>
      </c>
      <c r="Z58" s="174">
        <v>6.8</v>
      </c>
      <c r="AA58" s="174">
        <v>6.8</v>
      </c>
      <c r="AB58" s="174">
        <v>6.8</v>
      </c>
      <c r="AC58" s="174">
        <v>6.8</v>
      </c>
      <c r="AD58" s="174">
        <v>7.4</v>
      </c>
      <c r="AE58" s="174">
        <v>7.4</v>
      </c>
      <c r="AF58" s="174">
        <v>7.4</v>
      </c>
      <c r="AG58" s="174">
        <v>7.4</v>
      </c>
      <c r="AH58" s="174">
        <v>7.4</v>
      </c>
      <c r="AI58" s="44"/>
    </row>
    <row r="59" spans="2:35" x14ac:dyDescent="0.3">
      <c r="B59" s="3"/>
      <c r="C59" s="3"/>
      <c r="D59" s="3"/>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44"/>
    </row>
    <row r="60" spans="2:35" x14ac:dyDescent="0.3">
      <c r="B60" s="20" t="s">
        <v>236</v>
      </c>
      <c r="C60" s="3" t="s">
        <v>46</v>
      </c>
      <c r="D60" s="3"/>
      <c r="J60" s="65">
        <v>4.07E-2</v>
      </c>
      <c r="K60" s="65">
        <v>4.07E-2</v>
      </c>
      <c r="L60" s="65">
        <v>4.07E-2</v>
      </c>
      <c r="M60" s="65">
        <v>4.07E-2</v>
      </c>
      <c r="N60" s="65">
        <v>4.07E-2</v>
      </c>
      <c r="O60" s="65">
        <v>4.07E-2</v>
      </c>
      <c r="P60" s="65">
        <v>4.07E-2</v>
      </c>
      <c r="Q60" s="65">
        <v>4.07E-2</v>
      </c>
      <c r="R60" s="65">
        <v>4.07E-2</v>
      </c>
      <c r="S60" s="65">
        <v>4.07E-2</v>
      </c>
      <c r="T60" s="65">
        <v>4.07E-2</v>
      </c>
      <c r="U60" s="65">
        <v>4.07E-2</v>
      </c>
      <c r="V60" s="65">
        <v>4.07E-2</v>
      </c>
      <c r="W60" s="65">
        <v>4.07E-2</v>
      </c>
      <c r="X60" s="65">
        <v>4.07E-2</v>
      </c>
      <c r="Y60" s="65">
        <v>4.07E-2</v>
      </c>
      <c r="Z60" s="65">
        <v>4.07E-2</v>
      </c>
      <c r="AA60" s="65">
        <v>4.07E-2</v>
      </c>
      <c r="AB60" s="65">
        <v>4.07E-2</v>
      </c>
      <c r="AC60" s="65">
        <v>4.07E-2</v>
      </c>
      <c r="AD60" s="65">
        <v>4.07E-2</v>
      </c>
      <c r="AE60" s="65">
        <v>4.07E-2</v>
      </c>
      <c r="AF60" s="65">
        <v>4.07E-2</v>
      </c>
      <c r="AG60" s="65">
        <v>4.07E-2</v>
      </c>
      <c r="AH60" s="65">
        <v>4.07E-2</v>
      </c>
      <c r="AI60" s="44"/>
    </row>
    <row r="61" spans="2:35" x14ac:dyDescent="0.3">
      <c r="B61" s="20" t="s">
        <v>237</v>
      </c>
      <c r="C61" s="3" t="s">
        <v>46</v>
      </c>
      <c r="D61" s="3"/>
      <c r="J61" s="65">
        <v>4.7399999999999998E-2</v>
      </c>
      <c r="K61" s="65">
        <v>4.7399999999999998E-2</v>
      </c>
      <c r="L61" s="65">
        <v>4.7399999999999998E-2</v>
      </c>
      <c r="M61" s="65">
        <v>4.7399999999999998E-2</v>
      </c>
      <c r="N61" s="65">
        <v>4.7399999999999998E-2</v>
      </c>
      <c r="O61" s="65">
        <v>4.7399999999999998E-2</v>
      </c>
      <c r="P61" s="65">
        <v>4.7399999999999998E-2</v>
      </c>
      <c r="Q61" s="65">
        <v>4.7399999999999998E-2</v>
      </c>
      <c r="R61" s="65">
        <v>4.7399999999999998E-2</v>
      </c>
      <c r="S61" s="65">
        <v>4.7399999999999998E-2</v>
      </c>
      <c r="T61" s="65">
        <v>4.7399999999999998E-2</v>
      </c>
      <c r="U61" s="65">
        <v>4.7399999999999998E-2</v>
      </c>
      <c r="V61" s="65">
        <v>4.7399999999999998E-2</v>
      </c>
      <c r="W61" s="65">
        <v>4.7399999999999998E-2</v>
      </c>
      <c r="X61" s="65">
        <v>4.7399999999999998E-2</v>
      </c>
      <c r="Y61" s="65">
        <v>4.7399999999999998E-2</v>
      </c>
      <c r="Z61" s="65">
        <v>4.7399999999999998E-2</v>
      </c>
      <c r="AA61" s="65">
        <v>4.7399999999999998E-2</v>
      </c>
      <c r="AB61" s="65">
        <v>4.7399999999999998E-2</v>
      </c>
      <c r="AC61" s="65">
        <v>4.7399999999999998E-2</v>
      </c>
      <c r="AD61" s="65">
        <v>4.7399999999999998E-2</v>
      </c>
      <c r="AE61" s="65">
        <v>4.7399999999999998E-2</v>
      </c>
      <c r="AF61" s="65">
        <v>4.7399999999999998E-2</v>
      </c>
      <c r="AG61" s="65">
        <v>4.7399999999999998E-2</v>
      </c>
      <c r="AH61" s="65">
        <v>4.7399999999999998E-2</v>
      </c>
      <c r="AI61" s="44"/>
    </row>
    <row r="62" spans="2:35" x14ac:dyDescent="0.3">
      <c r="B62" s="20" t="s">
        <v>238</v>
      </c>
      <c r="C62" s="3" t="s">
        <v>46</v>
      </c>
      <c r="D62" s="3"/>
      <c r="J62" s="65">
        <v>3.678E-2</v>
      </c>
      <c r="K62" s="65">
        <v>3.678E-2</v>
      </c>
      <c r="L62" s="65">
        <v>3.678E-2</v>
      </c>
      <c r="M62" s="65">
        <v>3.678E-2</v>
      </c>
      <c r="N62" s="65">
        <v>3.678E-2</v>
      </c>
      <c r="O62" s="65">
        <v>3.678E-2</v>
      </c>
      <c r="P62" s="65">
        <v>3.678E-2</v>
      </c>
      <c r="Q62" s="65">
        <v>3.678E-2</v>
      </c>
      <c r="R62" s="65">
        <v>3.678E-2</v>
      </c>
      <c r="S62" s="65">
        <v>3.678E-2</v>
      </c>
      <c r="T62" s="65">
        <v>3.678E-2</v>
      </c>
      <c r="U62" s="65">
        <v>3.678E-2</v>
      </c>
      <c r="V62" s="65">
        <v>3.678E-2</v>
      </c>
      <c r="W62" s="65">
        <v>3.678E-2</v>
      </c>
      <c r="X62" s="65">
        <v>3.678E-2</v>
      </c>
      <c r="Y62" s="65">
        <v>3.678E-2</v>
      </c>
      <c r="Z62" s="65">
        <v>3.678E-2</v>
      </c>
      <c r="AA62" s="65">
        <v>3.678E-2</v>
      </c>
      <c r="AB62" s="65">
        <v>3.678E-2</v>
      </c>
      <c r="AC62" s="65">
        <v>3.678E-2</v>
      </c>
      <c r="AD62" s="65">
        <v>3.678E-2</v>
      </c>
      <c r="AE62" s="65">
        <v>3.678E-2</v>
      </c>
      <c r="AF62" s="65">
        <v>3.678E-2</v>
      </c>
      <c r="AG62" s="65">
        <v>3.678E-2</v>
      </c>
      <c r="AH62" s="65">
        <v>3.678E-2</v>
      </c>
      <c r="AI62" s="44"/>
    </row>
    <row r="63" spans="2:35" x14ac:dyDescent="0.3">
      <c r="B63" s="20" t="s">
        <v>239</v>
      </c>
      <c r="C63" s="3" t="s">
        <v>46</v>
      </c>
      <c r="D63" s="3"/>
      <c r="J63" s="65">
        <v>6.5879999999999994E-2</v>
      </c>
      <c r="K63" s="65">
        <v>6.5879999999999994E-2</v>
      </c>
      <c r="L63" s="65">
        <v>6.5879999999999994E-2</v>
      </c>
      <c r="M63" s="65">
        <v>6.5879999999999994E-2</v>
      </c>
      <c r="N63" s="65">
        <v>6.5879999999999994E-2</v>
      </c>
      <c r="O63" s="65">
        <v>6.5879999999999994E-2</v>
      </c>
      <c r="P63" s="65">
        <v>6.5879999999999994E-2</v>
      </c>
      <c r="Q63" s="65">
        <v>6.5879999999999994E-2</v>
      </c>
      <c r="R63" s="65">
        <v>6.5879999999999994E-2</v>
      </c>
      <c r="S63" s="65">
        <v>6.5879999999999994E-2</v>
      </c>
      <c r="T63" s="65">
        <v>6.5879999999999994E-2</v>
      </c>
      <c r="U63" s="65">
        <v>6.5879999999999994E-2</v>
      </c>
      <c r="V63" s="65">
        <v>6.5879999999999994E-2</v>
      </c>
      <c r="W63" s="65">
        <v>6.5879999999999994E-2</v>
      </c>
      <c r="X63" s="65">
        <v>6.5879999999999994E-2</v>
      </c>
      <c r="Y63" s="65">
        <v>6.5879999999999994E-2</v>
      </c>
      <c r="Z63" s="65">
        <v>6.5879999999999994E-2</v>
      </c>
      <c r="AA63" s="65">
        <v>6.5879999999999994E-2</v>
      </c>
      <c r="AB63" s="65">
        <v>6.5879999999999994E-2</v>
      </c>
      <c r="AC63" s="65">
        <v>6.5879999999999994E-2</v>
      </c>
      <c r="AD63" s="65">
        <v>6.5879999999999994E-2</v>
      </c>
      <c r="AE63" s="65">
        <v>6.5879999999999994E-2</v>
      </c>
      <c r="AF63" s="65">
        <v>6.5879999999999994E-2</v>
      </c>
      <c r="AG63" s="65">
        <v>6.5879999999999994E-2</v>
      </c>
      <c r="AH63" s="65">
        <v>6.5879999999999994E-2</v>
      </c>
      <c r="AI63" s="44"/>
    </row>
    <row r="64" spans="2:35" x14ac:dyDescent="0.3">
      <c r="B64" s="3"/>
      <c r="C64" s="3"/>
      <c r="D64" s="3"/>
      <c r="AI64" s="44"/>
    </row>
    <row r="65" spans="2:35" x14ac:dyDescent="0.3">
      <c r="B65" s="4" t="s">
        <v>61</v>
      </c>
      <c r="C65" s="3"/>
      <c r="D65" s="5"/>
      <c r="E65" s="86"/>
      <c r="F65" s="86"/>
      <c r="G65" s="86"/>
      <c r="H65" s="86"/>
      <c r="I65" s="86"/>
      <c r="AI65" s="44"/>
    </row>
    <row r="66" spans="2:35" x14ac:dyDescent="0.3">
      <c r="B66" s="3" t="s">
        <v>49</v>
      </c>
      <c r="C66" s="3" t="s">
        <v>50</v>
      </c>
      <c r="D66" s="3" t="s">
        <v>51</v>
      </c>
      <c r="J66" s="174">
        <v>25.82</v>
      </c>
      <c r="K66" s="174">
        <v>28.698</v>
      </c>
      <c r="L66" s="174">
        <v>27.198999999999998</v>
      </c>
      <c r="M66" s="174">
        <v>27.137000000000004</v>
      </c>
      <c r="N66" s="174">
        <v>22.393000000000001</v>
      </c>
      <c r="O66" s="174">
        <v>11.898</v>
      </c>
      <c r="P66" s="174">
        <v>11.782</v>
      </c>
      <c r="Q66" s="174">
        <v>11.665000000000001</v>
      </c>
      <c r="R66" s="174">
        <v>11.538</v>
      </c>
      <c r="S66" s="174">
        <v>11.422000000000001</v>
      </c>
      <c r="T66" s="174">
        <v>7.3559999999999999</v>
      </c>
      <c r="U66" s="174">
        <v>7.3559999999999999</v>
      </c>
      <c r="V66" s="174">
        <v>7.3559999999999999</v>
      </c>
      <c r="W66" s="174">
        <v>7.3559999999999999</v>
      </c>
      <c r="X66" s="174">
        <v>7.3559999999999999</v>
      </c>
      <c r="Y66" s="174">
        <v>0</v>
      </c>
      <c r="Z66" s="174">
        <v>0</v>
      </c>
      <c r="AA66" s="174">
        <v>0</v>
      </c>
      <c r="AB66" s="174">
        <v>0</v>
      </c>
      <c r="AC66" s="174">
        <v>0</v>
      </c>
      <c r="AD66" s="174">
        <v>0</v>
      </c>
      <c r="AE66" s="174">
        <v>0</v>
      </c>
      <c r="AF66" s="174">
        <v>0</v>
      </c>
      <c r="AG66" s="174">
        <v>0</v>
      </c>
      <c r="AH66" s="174">
        <v>0</v>
      </c>
      <c r="AI66" s="44"/>
    </row>
    <row r="67" spans="2:35" x14ac:dyDescent="0.3">
      <c r="B67" s="3" t="s">
        <v>52</v>
      </c>
      <c r="C67" s="3" t="s">
        <v>50</v>
      </c>
      <c r="D67" s="3" t="s">
        <v>51</v>
      </c>
      <c r="J67" s="174">
        <v>105.504</v>
      </c>
      <c r="K67" s="174">
        <v>122.92099999999999</v>
      </c>
      <c r="L67" s="174">
        <v>130.82100000000003</v>
      </c>
      <c r="M67" s="174">
        <v>117.3</v>
      </c>
      <c r="N67" s="174">
        <v>97.082999999999998</v>
      </c>
      <c r="O67" s="174">
        <v>115.40100000000001</v>
      </c>
      <c r="P67" s="174">
        <v>114.21199999999999</v>
      </c>
      <c r="Q67" s="174">
        <v>113.11499999999998</v>
      </c>
      <c r="R67" s="174">
        <v>111.82499999999999</v>
      </c>
      <c r="S67" s="174">
        <v>110.65599999999998</v>
      </c>
      <c r="T67" s="174">
        <v>101.7</v>
      </c>
      <c r="U67" s="174">
        <v>101.7</v>
      </c>
      <c r="V67" s="174">
        <v>101.7</v>
      </c>
      <c r="W67" s="174">
        <v>101.7</v>
      </c>
      <c r="X67" s="174">
        <v>101.7</v>
      </c>
      <c r="Y67" s="174">
        <v>88.417600000000007</v>
      </c>
      <c r="Z67" s="174">
        <v>88.417600000000007</v>
      </c>
      <c r="AA67" s="174">
        <v>88.417600000000007</v>
      </c>
      <c r="AB67" s="174">
        <v>88.417600000000007</v>
      </c>
      <c r="AC67" s="174">
        <v>88.417600000000007</v>
      </c>
      <c r="AD67" s="174">
        <v>64.416600000000003</v>
      </c>
      <c r="AE67" s="174">
        <v>64.416600000000003</v>
      </c>
      <c r="AF67" s="174">
        <v>64.416600000000003</v>
      </c>
      <c r="AG67" s="174">
        <v>64.416600000000003</v>
      </c>
      <c r="AH67" s="174">
        <v>64.416600000000003</v>
      </c>
      <c r="AI67" s="44"/>
    </row>
    <row r="68" spans="2:35" x14ac:dyDescent="0.3">
      <c r="B68" s="3" t="s">
        <v>53</v>
      </c>
      <c r="C68" s="3" t="s">
        <v>50</v>
      </c>
      <c r="D68" s="3" t="s">
        <v>51</v>
      </c>
      <c r="J68" s="174">
        <v>157.16000000000003</v>
      </c>
      <c r="K68" s="174">
        <v>240.90199999999999</v>
      </c>
      <c r="L68" s="174">
        <v>272.86700000000002</v>
      </c>
      <c r="M68" s="174">
        <v>231.375</v>
      </c>
      <c r="N68" s="174">
        <v>141.01</v>
      </c>
      <c r="O68" s="174">
        <v>605.58120000000008</v>
      </c>
      <c r="P68" s="174">
        <v>599.25040000000001</v>
      </c>
      <c r="Q68" s="174">
        <v>593.34960000000001</v>
      </c>
      <c r="R68" s="174">
        <v>586.94689999999991</v>
      </c>
      <c r="S68" s="174">
        <v>580.9661000000001</v>
      </c>
      <c r="T68" s="174">
        <v>529.13000000000011</v>
      </c>
      <c r="U68" s="174">
        <v>529.13000000000011</v>
      </c>
      <c r="V68" s="174">
        <v>529.13000000000011</v>
      </c>
      <c r="W68" s="174">
        <v>529.13000000000011</v>
      </c>
      <c r="X68" s="174">
        <v>529.13000000000011</v>
      </c>
      <c r="Y68" s="174">
        <v>393.98400000000004</v>
      </c>
      <c r="Z68" s="174">
        <v>393.98400000000004</v>
      </c>
      <c r="AA68" s="174">
        <v>393.98400000000004</v>
      </c>
      <c r="AB68" s="174">
        <v>393.98400000000004</v>
      </c>
      <c r="AC68" s="174">
        <v>393.98400000000004</v>
      </c>
      <c r="AD68" s="174">
        <v>431.488</v>
      </c>
      <c r="AE68" s="174">
        <v>431.488</v>
      </c>
      <c r="AF68" s="174">
        <v>431.488</v>
      </c>
      <c r="AG68" s="174">
        <v>431.488</v>
      </c>
      <c r="AH68" s="174">
        <v>431.488</v>
      </c>
      <c r="AI68" s="44"/>
    </row>
    <row r="69" spans="2:35" x14ac:dyDescent="0.3">
      <c r="B69" s="3" t="s">
        <v>54</v>
      </c>
      <c r="C69" s="3" t="s">
        <v>50</v>
      </c>
      <c r="D69" s="3" t="s">
        <v>51</v>
      </c>
      <c r="J69" s="174">
        <v>11.45</v>
      </c>
      <c r="K69" s="174">
        <v>23.345999999999997</v>
      </c>
      <c r="L69" s="174">
        <v>43.055000000000007</v>
      </c>
      <c r="M69" s="174">
        <v>29.735000000000003</v>
      </c>
      <c r="N69" s="174">
        <v>11.898</v>
      </c>
      <c r="O69" s="174">
        <v>16.902000000000001</v>
      </c>
      <c r="P69" s="174">
        <v>16.698</v>
      </c>
      <c r="Q69" s="174">
        <v>16.494</v>
      </c>
      <c r="R69" s="174">
        <v>16.39</v>
      </c>
      <c r="S69" s="174">
        <v>16.186</v>
      </c>
      <c r="T69" s="174">
        <v>15.780000000000001</v>
      </c>
      <c r="U69" s="174">
        <v>15.780000000000001</v>
      </c>
      <c r="V69" s="174">
        <v>15.780000000000001</v>
      </c>
      <c r="W69" s="174">
        <v>15.780000000000001</v>
      </c>
      <c r="X69" s="174">
        <v>15.780000000000001</v>
      </c>
      <c r="Y69" s="174">
        <v>0</v>
      </c>
      <c r="Z69" s="174">
        <v>0</v>
      </c>
      <c r="AA69" s="174">
        <v>0</v>
      </c>
      <c r="AB69" s="174">
        <v>0</v>
      </c>
      <c r="AC69" s="174">
        <v>0</v>
      </c>
      <c r="AD69" s="174">
        <v>0</v>
      </c>
      <c r="AE69" s="174">
        <v>0</v>
      </c>
      <c r="AF69" s="174">
        <v>0</v>
      </c>
      <c r="AG69" s="174">
        <v>0</v>
      </c>
      <c r="AH69" s="174">
        <v>0</v>
      </c>
      <c r="AI69" s="44"/>
    </row>
    <row r="70" spans="2:35" x14ac:dyDescent="0.3">
      <c r="B70" s="3" t="s">
        <v>55</v>
      </c>
      <c r="C70" s="3" t="s">
        <v>50</v>
      </c>
      <c r="D70" s="3" t="s">
        <v>51</v>
      </c>
      <c r="J70" s="174">
        <v>0</v>
      </c>
      <c r="K70" s="174">
        <v>0</v>
      </c>
      <c r="L70" s="174">
        <v>0</v>
      </c>
      <c r="M70" s="174">
        <v>0</v>
      </c>
      <c r="N70" s="174">
        <v>0</v>
      </c>
      <c r="O70" s="174">
        <v>0.23100000000000001</v>
      </c>
      <c r="P70" s="174">
        <v>0.22900000000000001</v>
      </c>
      <c r="Q70" s="174">
        <v>0.22600000000000001</v>
      </c>
      <c r="R70" s="174">
        <v>0.224</v>
      </c>
      <c r="S70" s="174">
        <v>0.222</v>
      </c>
      <c r="T70" s="174">
        <v>0.22000000000000003</v>
      </c>
      <c r="U70" s="174">
        <v>0.22000000000000003</v>
      </c>
      <c r="V70" s="174">
        <v>0.22000000000000003</v>
      </c>
      <c r="W70" s="174">
        <v>0.22000000000000003</v>
      </c>
      <c r="X70" s="174">
        <v>0.22000000000000003</v>
      </c>
      <c r="Y70" s="174">
        <v>0</v>
      </c>
      <c r="Z70" s="174">
        <v>0</v>
      </c>
      <c r="AA70" s="174">
        <v>0</v>
      </c>
      <c r="AB70" s="174">
        <v>0</v>
      </c>
      <c r="AC70" s="174">
        <v>0</v>
      </c>
      <c r="AD70" s="174">
        <v>0</v>
      </c>
      <c r="AE70" s="174">
        <v>0</v>
      </c>
      <c r="AF70" s="174">
        <v>0</v>
      </c>
      <c r="AG70" s="174">
        <v>0</v>
      </c>
      <c r="AH70" s="174">
        <v>0</v>
      </c>
      <c r="AI70" s="44"/>
    </row>
    <row r="71" spans="2:35" x14ac:dyDescent="0.3">
      <c r="B71" s="3" t="s">
        <v>56</v>
      </c>
      <c r="C71" s="3" t="s">
        <v>50</v>
      </c>
      <c r="D71" s="3" t="s">
        <v>51</v>
      </c>
      <c r="J71" s="174">
        <v>1.2189999999999999</v>
      </c>
      <c r="K71" s="174">
        <v>1.1639999999999999</v>
      </c>
      <c r="L71" s="174">
        <v>5.1629999999999994</v>
      </c>
      <c r="M71" s="174">
        <v>6.3599999999999994</v>
      </c>
      <c r="N71" s="174">
        <v>6.5730000000000004</v>
      </c>
      <c r="O71" s="174">
        <v>8.218</v>
      </c>
      <c r="P71" s="174">
        <v>8.1379999999999981</v>
      </c>
      <c r="Q71" s="174">
        <v>8.0590000000000011</v>
      </c>
      <c r="R71" s="174">
        <v>7.9699999999999989</v>
      </c>
      <c r="S71" s="174">
        <v>7.879999999999999</v>
      </c>
      <c r="T71" s="174">
        <v>6.7219999999999995</v>
      </c>
      <c r="U71" s="174">
        <v>6.7219999999999995</v>
      </c>
      <c r="V71" s="174">
        <v>6.7219999999999995</v>
      </c>
      <c r="W71" s="174">
        <v>6.7219999999999995</v>
      </c>
      <c r="X71" s="174">
        <v>6.7219999999999995</v>
      </c>
      <c r="Y71" s="174">
        <v>9.620000000000001</v>
      </c>
      <c r="Z71" s="174">
        <v>9.620000000000001</v>
      </c>
      <c r="AA71" s="174">
        <v>9.620000000000001</v>
      </c>
      <c r="AB71" s="174">
        <v>9.620000000000001</v>
      </c>
      <c r="AC71" s="174">
        <v>9.620000000000001</v>
      </c>
      <c r="AD71" s="174">
        <v>7.9599999999999991</v>
      </c>
      <c r="AE71" s="174">
        <v>7.9599999999999991</v>
      </c>
      <c r="AF71" s="174">
        <v>7.9599999999999991</v>
      </c>
      <c r="AG71" s="174">
        <v>7.9599999999999991</v>
      </c>
      <c r="AH71" s="174">
        <v>7.9599999999999991</v>
      </c>
      <c r="AI71" s="44"/>
    </row>
    <row r="72" spans="2:35" x14ac:dyDescent="0.3">
      <c r="B72" s="3" t="s">
        <v>57</v>
      </c>
      <c r="C72" s="3" t="s">
        <v>50</v>
      </c>
      <c r="D72" s="3" t="s">
        <v>51</v>
      </c>
      <c r="J72" s="174">
        <v>0.57399999999999995</v>
      </c>
      <c r="K72" s="174">
        <v>3.1760000000000002</v>
      </c>
      <c r="L72" s="174">
        <v>5.2129999999999992</v>
      </c>
      <c r="M72" s="174">
        <v>7.5640000000000001</v>
      </c>
      <c r="N72" s="174">
        <v>17.397000000000002</v>
      </c>
      <c r="O72" s="174">
        <v>19.0242</v>
      </c>
      <c r="P72" s="174">
        <v>18.838000000000001</v>
      </c>
      <c r="Q72" s="174">
        <v>18.661899999999999</v>
      </c>
      <c r="R72" s="174">
        <v>18.496700000000001</v>
      </c>
      <c r="S72" s="174">
        <v>18.301500000000001</v>
      </c>
      <c r="T72" s="174">
        <v>12.72</v>
      </c>
      <c r="U72" s="174">
        <v>12.72</v>
      </c>
      <c r="V72" s="174">
        <v>12.72</v>
      </c>
      <c r="W72" s="174">
        <v>12.72</v>
      </c>
      <c r="X72" s="174">
        <v>12.72</v>
      </c>
      <c r="Y72" s="174">
        <v>0</v>
      </c>
      <c r="Z72" s="174">
        <v>0</v>
      </c>
      <c r="AA72" s="174">
        <v>0</v>
      </c>
      <c r="AB72" s="174">
        <v>0</v>
      </c>
      <c r="AC72" s="174">
        <v>0</v>
      </c>
      <c r="AD72" s="174">
        <v>0</v>
      </c>
      <c r="AE72" s="174">
        <v>0</v>
      </c>
      <c r="AF72" s="174">
        <v>0</v>
      </c>
      <c r="AG72" s="174">
        <v>0</v>
      </c>
      <c r="AH72" s="174">
        <v>0</v>
      </c>
      <c r="AI72" s="44"/>
    </row>
    <row r="73" spans="2:35" x14ac:dyDescent="0.3">
      <c r="B73" s="3" t="s">
        <v>58</v>
      </c>
      <c r="C73" s="3" t="s">
        <v>50</v>
      </c>
      <c r="D73" s="3" t="s">
        <v>51</v>
      </c>
      <c r="J73" s="174">
        <v>0.67700000000000005</v>
      </c>
      <c r="K73" s="174">
        <v>1.542</v>
      </c>
      <c r="L73" s="174">
        <v>3.9419999999999997</v>
      </c>
      <c r="M73" s="174">
        <v>6.4060000000000006</v>
      </c>
      <c r="N73" s="174">
        <v>7.0450000000000008</v>
      </c>
      <c r="O73" s="174">
        <v>0</v>
      </c>
      <c r="P73" s="174">
        <v>0</v>
      </c>
      <c r="Q73" s="174">
        <v>0</v>
      </c>
      <c r="R73" s="174">
        <v>0</v>
      </c>
      <c r="S73" s="174">
        <v>0</v>
      </c>
      <c r="T73" s="174">
        <v>0</v>
      </c>
      <c r="U73" s="174">
        <v>0</v>
      </c>
      <c r="V73" s="174">
        <v>0</v>
      </c>
      <c r="W73" s="174">
        <v>0</v>
      </c>
      <c r="X73" s="174">
        <v>0</v>
      </c>
      <c r="Y73" s="174">
        <v>0</v>
      </c>
      <c r="Z73" s="174">
        <v>0</v>
      </c>
      <c r="AA73" s="174">
        <v>0</v>
      </c>
      <c r="AB73" s="174">
        <v>0</v>
      </c>
      <c r="AC73" s="174">
        <v>0</v>
      </c>
      <c r="AD73" s="174">
        <v>0</v>
      </c>
      <c r="AE73" s="174">
        <v>0</v>
      </c>
      <c r="AF73" s="174">
        <v>0</v>
      </c>
      <c r="AG73" s="174">
        <v>0</v>
      </c>
      <c r="AH73" s="174">
        <v>0</v>
      </c>
      <c r="AI73" s="44"/>
    </row>
    <row r="74" spans="2:35" x14ac:dyDescent="0.3">
      <c r="B74" s="3"/>
      <c r="C74" s="3"/>
      <c r="D74" s="3"/>
      <c r="AI74" s="44"/>
    </row>
    <row r="75" spans="2:35" x14ac:dyDescent="0.3">
      <c r="B75" s="20" t="s">
        <v>236</v>
      </c>
      <c r="C75" s="3" t="s">
        <v>46</v>
      </c>
      <c r="D75" s="3"/>
      <c r="J75" s="65">
        <v>4.07E-2</v>
      </c>
      <c r="K75" s="65">
        <v>4.07E-2</v>
      </c>
      <c r="L75" s="65">
        <v>4.07E-2</v>
      </c>
      <c r="M75" s="65">
        <v>4.07E-2</v>
      </c>
      <c r="N75" s="65">
        <v>4.07E-2</v>
      </c>
      <c r="O75" s="65">
        <v>4.07E-2</v>
      </c>
      <c r="P75" s="65">
        <v>4.07E-2</v>
      </c>
      <c r="Q75" s="65">
        <v>4.07E-2</v>
      </c>
      <c r="R75" s="65">
        <v>4.07E-2</v>
      </c>
      <c r="S75" s="65">
        <v>4.07E-2</v>
      </c>
      <c r="T75" s="65">
        <v>4.07E-2</v>
      </c>
      <c r="U75" s="65">
        <v>4.07E-2</v>
      </c>
      <c r="V75" s="65">
        <v>4.07E-2</v>
      </c>
      <c r="W75" s="65">
        <v>4.07E-2</v>
      </c>
      <c r="X75" s="65">
        <v>4.07E-2</v>
      </c>
      <c r="Y75" s="65">
        <v>4.07E-2</v>
      </c>
      <c r="Z75" s="65">
        <v>4.07E-2</v>
      </c>
      <c r="AA75" s="65">
        <v>4.07E-2</v>
      </c>
      <c r="AB75" s="65">
        <v>4.07E-2</v>
      </c>
      <c r="AC75" s="65">
        <v>4.07E-2</v>
      </c>
      <c r="AD75" s="65">
        <v>4.07E-2</v>
      </c>
      <c r="AE75" s="65">
        <v>4.07E-2</v>
      </c>
      <c r="AF75" s="65">
        <v>4.07E-2</v>
      </c>
      <c r="AG75" s="65">
        <v>4.07E-2</v>
      </c>
      <c r="AH75" s="65">
        <v>4.07E-2</v>
      </c>
      <c r="AI75" s="44"/>
    </row>
    <row r="76" spans="2:35" x14ac:dyDescent="0.3">
      <c r="B76" s="20" t="s">
        <v>237</v>
      </c>
      <c r="C76" s="3" t="s">
        <v>46</v>
      </c>
      <c r="D76" s="3"/>
      <c r="J76" s="65">
        <v>4.7399999999999998E-2</v>
      </c>
      <c r="K76" s="65">
        <v>4.7399999999999998E-2</v>
      </c>
      <c r="L76" s="65">
        <v>4.7399999999999998E-2</v>
      </c>
      <c r="M76" s="65">
        <v>4.7399999999999998E-2</v>
      </c>
      <c r="N76" s="65">
        <v>4.7399999999999998E-2</v>
      </c>
      <c r="O76" s="65">
        <v>4.7399999999999998E-2</v>
      </c>
      <c r="P76" s="65">
        <v>4.7399999999999998E-2</v>
      </c>
      <c r="Q76" s="65">
        <v>4.7399999999999998E-2</v>
      </c>
      <c r="R76" s="65">
        <v>4.7399999999999998E-2</v>
      </c>
      <c r="S76" s="65">
        <v>4.7399999999999998E-2</v>
      </c>
      <c r="T76" s="65">
        <v>4.7399999999999998E-2</v>
      </c>
      <c r="U76" s="65">
        <v>4.7399999999999998E-2</v>
      </c>
      <c r="V76" s="65">
        <v>4.7399999999999998E-2</v>
      </c>
      <c r="W76" s="65">
        <v>4.7399999999999998E-2</v>
      </c>
      <c r="X76" s="65">
        <v>4.7399999999999998E-2</v>
      </c>
      <c r="Y76" s="65">
        <v>4.7399999999999998E-2</v>
      </c>
      <c r="Z76" s="65">
        <v>4.7399999999999998E-2</v>
      </c>
      <c r="AA76" s="65">
        <v>4.7399999999999998E-2</v>
      </c>
      <c r="AB76" s="65">
        <v>4.7399999999999998E-2</v>
      </c>
      <c r="AC76" s="65">
        <v>4.7399999999999998E-2</v>
      </c>
      <c r="AD76" s="65">
        <v>4.7399999999999998E-2</v>
      </c>
      <c r="AE76" s="65">
        <v>4.7399999999999998E-2</v>
      </c>
      <c r="AF76" s="65">
        <v>4.7399999999999998E-2</v>
      </c>
      <c r="AG76" s="65">
        <v>4.7399999999999998E-2</v>
      </c>
      <c r="AH76" s="65">
        <v>4.7399999999999998E-2</v>
      </c>
      <c r="AI76" s="44"/>
    </row>
    <row r="77" spans="2:35" x14ac:dyDescent="0.3">
      <c r="B77" s="20" t="s">
        <v>238</v>
      </c>
      <c r="C77" s="3" t="s">
        <v>46</v>
      </c>
      <c r="D77" s="3"/>
      <c r="J77" s="65">
        <v>3.678E-2</v>
      </c>
      <c r="K77" s="65">
        <v>3.678E-2</v>
      </c>
      <c r="L77" s="65">
        <v>3.678E-2</v>
      </c>
      <c r="M77" s="65">
        <v>3.678E-2</v>
      </c>
      <c r="N77" s="65">
        <v>3.678E-2</v>
      </c>
      <c r="O77" s="65">
        <v>3.678E-2</v>
      </c>
      <c r="P77" s="65">
        <v>3.678E-2</v>
      </c>
      <c r="Q77" s="65">
        <v>3.678E-2</v>
      </c>
      <c r="R77" s="65">
        <v>3.678E-2</v>
      </c>
      <c r="S77" s="65">
        <v>3.678E-2</v>
      </c>
      <c r="T77" s="65">
        <v>3.678E-2</v>
      </c>
      <c r="U77" s="65">
        <v>3.678E-2</v>
      </c>
      <c r="V77" s="65">
        <v>3.678E-2</v>
      </c>
      <c r="W77" s="65">
        <v>3.678E-2</v>
      </c>
      <c r="X77" s="65">
        <v>3.678E-2</v>
      </c>
      <c r="Y77" s="65">
        <v>3.678E-2</v>
      </c>
      <c r="Z77" s="65">
        <v>3.678E-2</v>
      </c>
      <c r="AA77" s="65">
        <v>3.678E-2</v>
      </c>
      <c r="AB77" s="65">
        <v>3.678E-2</v>
      </c>
      <c r="AC77" s="65">
        <v>3.678E-2</v>
      </c>
      <c r="AD77" s="65">
        <v>3.678E-2</v>
      </c>
      <c r="AE77" s="65">
        <v>3.678E-2</v>
      </c>
      <c r="AF77" s="65">
        <v>3.678E-2</v>
      </c>
      <c r="AG77" s="65">
        <v>3.678E-2</v>
      </c>
      <c r="AH77" s="65">
        <v>3.678E-2</v>
      </c>
      <c r="AI77" s="44"/>
    </row>
    <row r="78" spans="2:35" x14ac:dyDescent="0.3">
      <c r="B78" s="20" t="s">
        <v>239</v>
      </c>
      <c r="C78" s="3" t="s">
        <v>46</v>
      </c>
      <c r="D78" s="3"/>
      <c r="J78" s="65">
        <v>6.5879999999999994E-2</v>
      </c>
      <c r="K78" s="65">
        <v>6.5879999999999994E-2</v>
      </c>
      <c r="L78" s="65">
        <v>6.5879999999999994E-2</v>
      </c>
      <c r="M78" s="65">
        <v>6.5879999999999994E-2</v>
      </c>
      <c r="N78" s="65">
        <v>6.5879999999999994E-2</v>
      </c>
      <c r="O78" s="65">
        <v>6.5879999999999994E-2</v>
      </c>
      <c r="P78" s="65">
        <v>6.5879999999999994E-2</v>
      </c>
      <c r="Q78" s="65">
        <v>6.5879999999999994E-2</v>
      </c>
      <c r="R78" s="65">
        <v>6.5879999999999994E-2</v>
      </c>
      <c r="S78" s="65">
        <v>6.5879999999999994E-2</v>
      </c>
      <c r="T78" s="65">
        <v>6.5879999999999994E-2</v>
      </c>
      <c r="U78" s="65">
        <v>6.5879999999999994E-2</v>
      </c>
      <c r="V78" s="65">
        <v>6.5879999999999994E-2</v>
      </c>
      <c r="W78" s="65">
        <v>6.5879999999999994E-2</v>
      </c>
      <c r="X78" s="65">
        <v>6.5879999999999994E-2</v>
      </c>
      <c r="Y78" s="65">
        <v>6.5879999999999994E-2</v>
      </c>
      <c r="Z78" s="65">
        <v>6.5879999999999994E-2</v>
      </c>
      <c r="AA78" s="65">
        <v>6.5879999999999994E-2</v>
      </c>
      <c r="AB78" s="65">
        <v>6.5879999999999994E-2</v>
      </c>
      <c r="AC78" s="65">
        <v>6.5879999999999994E-2</v>
      </c>
      <c r="AD78" s="65">
        <v>6.5879999999999994E-2</v>
      </c>
      <c r="AE78" s="65">
        <v>6.5879999999999994E-2</v>
      </c>
      <c r="AF78" s="65">
        <v>6.5879999999999994E-2</v>
      </c>
      <c r="AG78" s="65">
        <v>6.5879999999999994E-2</v>
      </c>
      <c r="AH78" s="65">
        <v>6.5879999999999994E-2</v>
      </c>
      <c r="AI78" s="44"/>
    </row>
    <row r="79" spans="2:35" x14ac:dyDescent="0.3">
      <c r="B79" s="3"/>
      <c r="C79" s="3"/>
      <c r="D79" s="3"/>
      <c r="AI79" s="44"/>
    </row>
    <row r="80" spans="2:35" x14ac:dyDescent="0.3">
      <c r="B80" s="4" t="s">
        <v>62</v>
      </c>
      <c r="C80" s="3"/>
      <c r="D80" s="5"/>
      <c r="E80" s="86"/>
      <c r="F80" s="86"/>
      <c r="G80" s="86"/>
      <c r="H80" s="86"/>
      <c r="I80" s="86"/>
      <c r="AI80" s="44"/>
    </row>
    <row r="81" spans="2:35" x14ac:dyDescent="0.3">
      <c r="B81" s="3" t="s">
        <v>49</v>
      </c>
      <c r="C81" s="3" t="s">
        <v>50</v>
      </c>
      <c r="D81" s="3" t="s">
        <v>51</v>
      </c>
      <c r="J81" s="174">
        <v>25.82</v>
      </c>
      <c r="K81" s="174">
        <v>28.698</v>
      </c>
      <c r="L81" s="174">
        <v>27.198999999999998</v>
      </c>
      <c r="M81" s="174">
        <v>27.137000000000004</v>
      </c>
      <c r="N81" s="174">
        <v>22.393000000000001</v>
      </c>
      <c r="O81" s="174">
        <v>11.898</v>
      </c>
      <c r="P81" s="174">
        <v>11.782</v>
      </c>
      <c r="Q81" s="174">
        <v>11.665000000000001</v>
      </c>
      <c r="R81" s="174">
        <v>11.538</v>
      </c>
      <c r="S81" s="174">
        <v>11.422000000000001</v>
      </c>
      <c r="T81" s="174">
        <v>7.3559999999999999</v>
      </c>
      <c r="U81" s="174">
        <v>7.3559999999999999</v>
      </c>
      <c r="V81" s="174">
        <v>7.3559999999999999</v>
      </c>
      <c r="W81" s="174">
        <v>7.3559999999999999</v>
      </c>
      <c r="X81" s="174">
        <v>7.3559999999999999</v>
      </c>
      <c r="Y81" s="174">
        <v>0</v>
      </c>
      <c r="Z81" s="174">
        <v>0</v>
      </c>
      <c r="AA81" s="174">
        <v>0</v>
      </c>
      <c r="AB81" s="174">
        <v>0</v>
      </c>
      <c r="AC81" s="174">
        <v>0</v>
      </c>
      <c r="AD81" s="174">
        <v>0</v>
      </c>
      <c r="AE81" s="174">
        <v>0</v>
      </c>
      <c r="AF81" s="174">
        <v>0</v>
      </c>
      <c r="AG81" s="174">
        <v>0</v>
      </c>
      <c r="AH81" s="174">
        <v>0</v>
      </c>
      <c r="AI81" s="44"/>
    </row>
    <row r="82" spans="2:35" x14ac:dyDescent="0.3">
      <c r="B82" s="3" t="s">
        <v>52</v>
      </c>
      <c r="C82" s="3" t="s">
        <v>50</v>
      </c>
      <c r="D82" s="3" t="s">
        <v>51</v>
      </c>
      <c r="J82" s="174">
        <v>105.504</v>
      </c>
      <c r="K82" s="174">
        <v>122.92099999999999</v>
      </c>
      <c r="L82" s="174">
        <v>130.82100000000003</v>
      </c>
      <c r="M82" s="174">
        <v>117.3</v>
      </c>
      <c r="N82" s="174">
        <v>97.082999999999998</v>
      </c>
      <c r="O82" s="174">
        <v>115.40100000000001</v>
      </c>
      <c r="P82" s="174">
        <v>114.21199999999999</v>
      </c>
      <c r="Q82" s="174">
        <v>113.11499999999998</v>
      </c>
      <c r="R82" s="174">
        <v>111.82499999999999</v>
      </c>
      <c r="S82" s="174">
        <v>110.65599999999998</v>
      </c>
      <c r="T82" s="174">
        <v>101.7</v>
      </c>
      <c r="U82" s="174">
        <v>101.7</v>
      </c>
      <c r="V82" s="174">
        <v>101.7</v>
      </c>
      <c r="W82" s="174">
        <v>101.7</v>
      </c>
      <c r="X82" s="174">
        <v>101.7</v>
      </c>
      <c r="Y82" s="174">
        <v>88.417600000000007</v>
      </c>
      <c r="Z82" s="174">
        <v>88.417600000000007</v>
      </c>
      <c r="AA82" s="174">
        <v>88.417600000000007</v>
      </c>
      <c r="AB82" s="174">
        <v>88.417600000000007</v>
      </c>
      <c r="AC82" s="174">
        <v>88.417600000000007</v>
      </c>
      <c r="AD82" s="174">
        <v>64.416600000000003</v>
      </c>
      <c r="AE82" s="174">
        <v>64.416600000000003</v>
      </c>
      <c r="AF82" s="174">
        <v>64.416600000000003</v>
      </c>
      <c r="AG82" s="174">
        <v>64.416600000000003</v>
      </c>
      <c r="AH82" s="174">
        <v>64.416600000000003</v>
      </c>
      <c r="AI82" s="44"/>
    </row>
    <row r="83" spans="2:35" x14ac:dyDescent="0.3">
      <c r="B83" s="3" t="s">
        <v>53</v>
      </c>
      <c r="C83" s="3" t="s">
        <v>50</v>
      </c>
      <c r="D83" s="3" t="s">
        <v>51</v>
      </c>
      <c r="J83" s="174">
        <v>157.16000000000003</v>
      </c>
      <c r="K83" s="174">
        <v>240.90199999999999</v>
      </c>
      <c r="L83" s="174">
        <v>272.86700000000002</v>
      </c>
      <c r="M83" s="174">
        <v>231.375</v>
      </c>
      <c r="N83" s="174">
        <v>141.01</v>
      </c>
      <c r="O83" s="174">
        <v>450.46320000000009</v>
      </c>
      <c r="P83" s="174">
        <v>445.27140000000003</v>
      </c>
      <c r="Q83" s="174">
        <v>441.50060000000002</v>
      </c>
      <c r="R83" s="174">
        <v>436.22789999999998</v>
      </c>
      <c r="S83" s="174">
        <v>432.38610000000011</v>
      </c>
      <c r="T83" s="174">
        <v>265.93000000000006</v>
      </c>
      <c r="U83" s="174">
        <v>265.93000000000006</v>
      </c>
      <c r="V83" s="174">
        <v>265.93000000000006</v>
      </c>
      <c r="W83" s="174">
        <v>265.93000000000006</v>
      </c>
      <c r="X83" s="174">
        <v>265.93000000000006</v>
      </c>
      <c r="Y83" s="174">
        <v>123.78400000000002</v>
      </c>
      <c r="Z83" s="174">
        <v>123.78400000000002</v>
      </c>
      <c r="AA83" s="174">
        <v>123.78400000000002</v>
      </c>
      <c r="AB83" s="174">
        <v>123.78400000000002</v>
      </c>
      <c r="AC83" s="174">
        <v>123.78400000000002</v>
      </c>
      <c r="AD83" s="174">
        <v>120.08799999999999</v>
      </c>
      <c r="AE83" s="174">
        <v>120.08799999999999</v>
      </c>
      <c r="AF83" s="174">
        <v>120.08799999999999</v>
      </c>
      <c r="AG83" s="174">
        <v>120.08799999999999</v>
      </c>
      <c r="AH83" s="174">
        <v>120.08799999999999</v>
      </c>
      <c r="AI83" s="44"/>
    </row>
    <row r="84" spans="2:35" x14ac:dyDescent="0.3">
      <c r="B84" s="3" t="s">
        <v>54</v>
      </c>
      <c r="C84" s="3" t="s">
        <v>50</v>
      </c>
      <c r="D84" s="3" t="s">
        <v>51</v>
      </c>
      <c r="J84" s="174">
        <v>11.45</v>
      </c>
      <c r="K84" s="174">
        <v>23.345999999999997</v>
      </c>
      <c r="L84" s="174">
        <v>43.055000000000007</v>
      </c>
      <c r="M84" s="174">
        <v>29.735000000000003</v>
      </c>
      <c r="N84" s="174">
        <v>11.898</v>
      </c>
      <c r="O84" s="174">
        <v>16.902000000000001</v>
      </c>
      <c r="P84" s="174">
        <v>16.698</v>
      </c>
      <c r="Q84" s="174">
        <v>16.494</v>
      </c>
      <c r="R84" s="174">
        <v>16.39</v>
      </c>
      <c r="S84" s="174">
        <v>16.186</v>
      </c>
      <c r="T84" s="174">
        <v>15.780000000000001</v>
      </c>
      <c r="U84" s="174">
        <v>15.780000000000001</v>
      </c>
      <c r="V84" s="174">
        <v>15.780000000000001</v>
      </c>
      <c r="W84" s="174">
        <v>15.780000000000001</v>
      </c>
      <c r="X84" s="174">
        <v>15.780000000000001</v>
      </c>
      <c r="Y84" s="174">
        <v>0</v>
      </c>
      <c r="Z84" s="174">
        <v>0</v>
      </c>
      <c r="AA84" s="174">
        <v>0</v>
      </c>
      <c r="AB84" s="174">
        <v>0</v>
      </c>
      <c r="AC84" s="174">
        <v>0</v>
      </c>
      <c r="AD84" s="174">
        <v>0</v>
      </c>
      <c r="AE84" s="174">
        <v>0</v>
      </c>
      <c r="AF84" s="174">
        <v>0</v>
      </c>
      <c r="AG84" s="174">
        <v>0</v>
      </c>
      <c r="AH84" s="174">
        <v>0</v>
      </c>
      <c r="AI84" s="44"/>
    </row>
    <row r="85" spans="2:35" x14ac:dyDescent="0.3">
      <c r="B85" s="3" t="s">
        <v>55</v>
      </c>
      <c r="C85" s="3" t="s">
        <v>50</v>
      </c>
      <c r="D85" s="3" t="s">
        <v>51</v>
      </c>
      <c r="J85" s="174">
        <v>0</v>
      </c>
      <c r="K85" s="174">
        <v>0</v>
      </c>
      <c r="L85" s="174">
        <v>0</v>
      </c>
      <c r="M85" s="174">
        <v>0</v>
      </c>
      <c r="N85" s="174">
        <v>0</v>
      </c>
      <c r="O85" s="174">
        <v>0.23100000000000001</v>
      </c>
      <c r="P85" s="174">
        <v>0.22900000000000001</v>
      </c>
      <c r="Q85" s="174">
        <v>0.22600000000000001</v>
      </c>
      <c r="R85" s="174">
        <v>0.224</v>
      </c>
      <c r="S85" s="174">
        <v>0.222</v>
      </c>
      <c r="T85" s="174">
        <v>0.22000000000000003</v>
      </c>
      <c r="U85" s="174">
        <v>0.22000000000000003</v>
      </c>
      <c r="V85" s="174">
        <v>0.22000000000000003</v>
      </c>
      <c r="W85" s="174">
        <v>0.22000000000000003</v>
      </c>
      <c r="X85" s="174">
        <v>0.22000000000000003</v>
      </c>
      <c r="Y85" s="174">
        <v>0</v>
      </c>
      <c r="Z85" s="174">
        <v>0</v>
      </c>
      <c r="AA85" s="174">
        <v>0</v>
      </c>
      <c r="AB85" s="174">
        <v>0</v>
      </c>
      <c r="AC85" s="174">
        <v>0</v>
      </c>
      <c r="AD85" s="174">
        <v>0</v>
      </c>
      <c r="AE85" s="174">
        <v>0</v>
      </c>
      <c r="AF85" s="174">
        <v>0</v>
      </c>
      <c r="AG85" s="174">
        <v>0</v>
      </c>
      <c r="AH85" s="174">
        <v>0</v>
      </c>
      <c r="AI85" s="44"/>
    </row>
    <row r="86" spans="2:35" x14ac:dyDescent="0.3">
      <c r="B86" s="3" t="s">
        <v>56</v>
      </c>
      <c r="C86" s="3" t="s">
        <v>50</v>
      </c>
      <c r="D86" s="3" t="s">
        <v>51</v>
      </c>
      <c r="J86" s="174">
        <v>1.2189999999999999</v>
      </c>
      <c r="K86" s="174">
        <v>1.1639999999999999</v>
      </c>
      <c r="L86" s="174">
        <v>5.1629999999999994</v>
      </c>
      <c r="M86" s="174">
        <v>6.3599999999999994</v>
      </c>
      <c r="N86" s="174">
        <v>6.5730000000000004</v>
      </c>
      <c r="O86" s="174">
        <v>8.218</v>
      </c>
      <c r="P86" s="174">
        <v>8.1379999999999981</v>
      </c>
      <c r="Q86" s="174">
        <v>8.0590000000000011</v>
      </c>
      <c r="R86" s="174">
        <v>7.9699999999999989</v>
      </c>
      <c r="S86" s="174">
        <v>7.879999999999999</v>
      </c>
      <c r="T86" s="174">
        <v>6.7219999999999995</v>
      </c>
      <c r="U86" s="174">
        <v>6.7219999999999995</v>
      </c>
      <c r="V86" s="174">
        <v>6.7219999999999995</v>
      </c>
      <c r="W86" s="174">
        <v>6.7219999999999995</v>
      </c>
      <c r="X86" s="174">
        <v>6.7219999999999995</v>
      </c>
      <c r="Y86" s="174">
        <v>9.620000000000001</v>
      </c>
      <c r="Z86" s="174">
        <v>9.620000000000001</v>
      </c>
      <c r="AA86" s="174">
        <v>9.620000000000001</v>
      </c>
      <c r="AB86" s="174">
        <v>9.620000000000001</v>
      </c>
      <c r="AC86" s="174">
        <v>9.620000000000001</v>
      </c>
      <c r="AD86" s="174">
        <v>7.9599999999999991</v>
      </c>
      <c r="AE86" s="174">
        <v>7.9599999999999991</v>
      </c>
      <c r="AF86" s="174">
        <v>7.9599999999999991</v>
      </c>
      <c r="AG86" s="174">
        <v>7.9599999999999991</v>
      </c>
      <c r="AH86" s="174">
        <v>7.9599999999999991</v>
      </c>
      <c r="AI86" s="44"/>
    </row>
    <row r="87" spans="2:35" x14ac:dyDescent="0.3">
      <c r="B87" s="3" t="s">
        <v>57</v>
      </c>
      <c r="C87" s="3" t="s">
        <v>50</v>
      </c>
      <c r="D87" s="3" t="s">
        <v>51</v>
      </c>
      <c r="J87" s="174">
        <v>0.57399999999999995</v>
      </c>
      <c r="K87" s="174">
        <v>3.1760000000000002</v>
      </c>
      <c r="L87" s="174">
        <v>5.2129999999999992</v>
      </c>
      <c r="M87" s="174">
        <v>7.5640000000000001</v>
      </c>
      <c r="N87" s="174">
        <v>17.397000000000002</v>
      </c>
      <c r="O87" s="174">
        <v>19.0242</v>
      </c>
      <c r="P87" s="174">
        <v>18.838000000000001</v>
      </c>
      <c r="Q87" s="174">
        <v>18.661899999999999</v>
      </c>
      <c r="R87" s="174">
        <v>18.496700000000001</v>
      </c>
      <c r="S87" s="174">
        <v>18.301500000000001</v>
      </c>
      <c r="T87" s="174">
        <v>12.72</v>
      </c>
      <c r="U87" s="174">
        <v>12.72</v>
      </c>
      <c r="V87" s="174">
        <v>12.72</v>
      </c>
      <c r="W87" s="174">
        <v>12.72</v>
      </c>
      <c r="X87" s="174">
        <v>12.72</v>
      </c>
      <c r="Y87" s="174">
        <v>0</v>
      </c>
      <c r="Z87" s="174">
        <v>0</v>
      </c>
      <c r="AA87" s="174">
        <v>0</v>
      </c>
      <c r="AB87" s="174">
        <v>0</v>
      </c>
      <c r="AC87" s="174">
        <v>0</v>
      </c>
      <c r="AD87" s="174">
        <v>0</v>
      </c>
      <c r="AE87" s="174">
        <v>0</v>
      </c>
      <c r="AF87" s="174">
        <v>0</v>
      </c>
      <c r="AG87" s="174">
        <v>0</v>
      </c>
      <c r="AH87" s="174">
        <v>0</v>
      </c>
      <c r="AI87" s="44"/>
    </row>
    <row r="88" spans="2:35" x14ac:dyDescent="0.3">
      <c r="B88" s="3" t="s">
        <v>58</v>
      </c>
      <c r="C88" s="3" t="s">
        <v>50</v>
      </c>
      <c r="D88" s="3" t="s">
        <v>51</v>
      </c>
      <c r="J88" s="174">
        <v>0.67700000000000005</v>
      </c>
      <c r="K88" s="174">
        <v>1.542</v>
      </c>
      <c r="L88" s="174">
        <v>3.9419999999999997</v>
      </c>
      <c r="M88" s="174">
        <v>6.4060000000000006</v>
      </c>
      <c r="N88" s="174">
        <v>7.0450000000000008</v>
      </c>
      <c r="O88" s="174">
        <v>0</v>
      </c>
      <c r="P88" s="174">
        <v>0</v>
      </c>
      <c r="Q88" s="174">
        <v>0</v>
      </c>
      <c r="R88" s="174">
        <v>0</v>
      </c>
      <c r="S88" s="174">
        <v>0</v>
      </c>
      <c r="T88" s="174">
        <v>0</v>
      </c>
      <c r="U88" s="174">
        <v>0</v>
      </c>
      <c r="V88" s="174">
        <v>0</v>
      </c>
      <c r="W88" s="174">
        <v>0</v>
      </c>
      <c r="X88" s="174">
        <v>0</v>
      </c>
      <c r="Y88" s="174">
        <v>0</v>
      </c>
      <c r="Z88" s="174">
        <v>0</v>
      </c>
      <c r="AA88" s="174">
        <v>0</v>
      </c>
      <c r="AB88" s="174">
        <v>0</v>
      </c>
      <c r="AC88" s="174">
        <v>0</v>
      </c>
      <c r="AD88" s="174">
        <v>0</v>
      </c>
      <c r="AE88" s="174">
        <v>0</v>
      </c>
      <c r="AF88" s="174">
        <v>0</v>
      </c>
      <c r="AG88" s="174">
        <v>0</v>
      </c>
      <c r="AH88" s="174">
        <v>0</v>
      </c>
      <c r="AI88" s="44"/>
    </row>
    <row r="89" spans="2:35" x14ac:dyDescent="0.3">
      <c r="B89" s="3"/>
      <c r="C89" s="3"/>
      <c r="D89" s="3"/>
      <c r="AI89" s="44"/>
    </row>
    <row r="90" spans="2:35" x14ac:dyDescent="0.3">
      <c r="B90" s="20" t="s">
        <v>236</v>
      </c>
      <c r="C90" s="3" t="s">
        <v>46</v>
      </c>
      <c r="D90" s="3"/>
      <c r="J90" s="65">
        <v>4.07E-2</v>
      </c>
      <c r="K90" s="65">
        <v>4.07E-2</v>
      </c>
      <c r="L90" s="65">
        <v>4.07E-2</v>
      </c>
      <c r="M90" s="65">
        <v>4.07E-2</v>
      </c>
      <c r="N90" s="65">
        <v>4.07E-2</v>
      </c>
      <c r="O90" s="65">
        <v>4.07E-2</v>
      </c>
      <c r="P90" s="65">
        <v>4.07E-2</v>
      </c>
      <c r="Q90" s="65">
        <v>4.07E-2</v>
      </c>
      <c r="R90" s="65">
        <v>4.07E-2</v>
      </c>
      <c r="S90" s="65">
        <v>4.07E-2</v>
      </c>
      <c r="T90" s="65">
        <v>4.07E-2</v>
      </c>
      <c r="U90" s="65">
        <v>4.07E-2</v>
      </c>
      <c r="V90" s="65">
        <v>4.07E-2</v>
      </c>
      <c r="W90" s="65">
        <v>4.07E-2</v>
      </c>
      <c r="X90" s="65">
        <v>4.07E-2</v>
      </c>
      <c r="Y90" s="65">
        <v>4.07E-2</v>
      </c>
      <c r="Z90" s="65">
        <v>4.07E-2</v>
      </c>
      <c r="AA90" s="65">
        <v>4.07E-2</v>
      </c>
      <c r="AB90" s="65">
        <v>4.07E-2</v>
      </c>
      <c r="AC90" s="65">
        <v>4.07E-2</v>
      </c>
      <c r="AD90" s="65">
        <v>4.07E-2</v>
      </c>
      <c r="AE90" s="65">
        <v>4.07E-2</v>
      </c>
      <c r="AF90" s="65">
        <v>4.07E-2</v>
      </c>
      <c r="AG90" s="65">
        <v>4.07E-2</v>
      </c>
      <c r="AH90" s="65">
        <v>4.07E-2</v>
      </c>
      <c r="AI90" s="44"/>
    </row>
    <row r="91" spans="2:35" x14ac:dyDescent="0.3">
      <c r="B91" s="20" t="s">
        <v>237</v>
      </c>
      <c r="C91" s="3" t="s">
        <v>46</v>
      </c>
      <c r="D91" s="3"/>
      <c r="J91" s="65">
        <v>4.7399999999999998E-2</v>
      </c>
      <c r="K91" s="65">
        <v>4.7399999999999998E-2</v>
      </c>
      <c r="L91" s="65">
        <v>4.7399999999999998E-2</v>
      </c>
      <c r="M91" s="65">
        <v>4.7399999999999998E-2</v>
      </c>
      <c r="N91" s="65">
        <v>4.7399999999999998E-2</v>
      </c>
      <c r="O91" s="65">
        <v>4.7399999999999998E-2</v>
      </c>
      <c r="P91" s="65">
        <v>4.7399999999999998E-2</v>
      </c>
      <c r="Q91" s="65">
        <v>4.7399999999999998E-2</v>
      </c>
      <c r="R91" s="65">
        <v>4.7399999999999998E-2</v>
      </c>
      <c r="S91" s="65">
        <v>4.7399999999999998E-2</v>
      </c>
      <c r="T91" s="65">
        <v>4.7399999999999998E-2</v>
      </c>
      <c r="U91" s="65">
        <v>4.7399999999999998E-2</v>
      </c>
      <c r="V91" s="65">
        <v>4.7399999999999998E-2</v>
      </c>
      <c r="W91" s="65">
        <v>4.7399999999999998E-2</v>
      </c>
      <c r="X91" s="65">
        <v>4.7399999999999998E-2</v>
      </c>
      <c r="Y91" s="65">
        <v>4.7399999999999998E-2</v>
      </c>
      <c r="Z91" s="65">
        <v>4.7399999999999998E-2</v>
      </c>
      <c r="AA91" s="65">
        <v>4.7399999999999998E-2</v>
      </c>
      <c r="AB91" s="65">
        <v>4.7399999999999998E-2</v>
      </c>
      <c r="AC91" s="65">
        <v>4.7399999999999998E-2</v>
      </c>
      <c r="AD91" s="65">
        <v>4.7399999999999998E-2</v>
      </c>
      <c r="AE91" s="65">
        <v>4.7399999999999998E-2</v>
      </c>
      <c r="AF91" s="65">
        <v>4.7399999999999998E-2</v>
      </c>
      <c r="AG91" s="65">
        <v>4.7399999999999998E-2</v>
      </c>
      <c r="AH91" s="65">
        <v>4.7399999999999998E-2</v>
      </c>
      <c r="AI91" s="44"/>
    </row>
    <row r="92" spans="2:35" x14ac:dyDescent="0.3">
      <c r="B92" s="20" t="s">
        <v>238</v>
      </c>
      <c r="C92" s="3" t="s">
        <v>46</v>
      </c>
      <c r="D92" s="3"/>
      <c r="J92" s="65">
        <v>3.678E-2</v>
      </c>
      <c r="K92" s="65">
        <v>3.678E-2</v>
      </c>
      <c r="L92" s="65">
        <v>3.678E-2</v>
      </c>
      <c r="M92" s="65">
        <v>3.678E-2</v>
      </c>
      <c r="N92" s="65">
        <v>3.678E-2</v>
      </c>
      <c r="O92" s="65">
        <v>3.678E-2</v>
      </c>
      <c r="P92" s="65">
        <v>3.678E-2</v>
      </c>
      <c r="Q92" s="65">
        <v>3.678E-2</v>
      </c>
      <c r="R92" s="65">
        <v>3.678E-2</v>
      </c>
      <c r="S92" s="65">
        <v>3.678E-2</v>
      </c>
      <c r="T92" s="65">
        <v>3.678E-2</v>
      </c>
      <c r="U92" s="65">
        <v>3.678E-2</v>
      </c>
      <c r="V92" s="65">
        <v>3.678E-2</v>
      </c>
      <c r="W92" s="65">
        <v>3.678E-2</v>
      </c>
      <c r="X92" s="65">
        <v>3.678E-2</v>
      </c>
      <c r="Y92" s="65">
        <v>3.678E-2</v>
      </c>
      <c r="Z92" s="65">
        <v>3.678E-2</v>
      </c>
      <c r="AA92" s="65">
        <v>3.678E-2</v>
      </c>
      <c r="AB92" s="65">
        <v>3.678E-2</v>
      </c>
      <c r="AC92" s="65">
        <v>3.678E-2</v>
      </c>
      <c r="AD92" s="65">
        <v>3.678E-2</v>
      </c>
      <c r="AE92" s="65">
        <v>3.678E-2</v>
      </c>
      <c r="AF92" s="65">
        <v>3.678E-2</v>
      </c>
      <c r="AG92" s="65">
        <v>3.678E-2</v>
      </c>
      <c r="AH92" s="65">
        <v>3.678E-2</v>
      </c>
      <c r="AI92" s="44"/>
    </row>
    <row r="93" spans="2:35" x14ac:dyDescent="0.3">
      <c r="B93" s="20" t="s">
        <v>239</v>
      </c>
      <c r="C93" s="3" t="s">
        <v>46</v>
      </c>
      <c r="D93" s="3"/>
      <c r="J93" s="65">
        <v>6.5879999999999994E-2</v>
      </c>
      <c r="K93" s="65">
        <v>6.5879999999999994E-2</v>
      </c>
      <c r="L93" s="65">
        <v>6.5879999999999994E-2</v>
      </c>
      <c r="M93" s="65">
        <v>6.5879999999999994E-2</v>
      </c>
      <c r="N93" s="65">
        <v>6.5879999999999994E-2</v>
      </c>
      <c r="O93" s="65">
        <v>6.5879999999999994E-2</v>
      </c>
      <c r="P93" s="65">
        <v>6.5879999999999994E-2</v>
      </c>
      <c r="Q93" s="65">
        <v>6.5879999999999994E-2</v>
      </c>
      <c r="R93" s="65">
        <v>6.5879999999999994E-2</v>
      </c>
      <c r="S93" s="65">
        <v>6.5879999999999994E-2</v>
      </c>
      <c r="T93" s="65">
        <v>6.5879999999999994E-2</v>
      </c>
      <c r="U93" s="65">
        <v>6.5879999999999994E-2</v>
      </c>
      <c r="V93" s="65">
        <v>6.5879999999999994E-2</v>
      </c>
      <c r="W93" s="65">
        <v>6.5879999999999994E-2</v>
      </c>
      <c r="X93" s="65">
        <v>6.5879999999999994E-2</v>
      </c>
      <c r="Y93" s="65">
        <v>6.5879999999999994E-2</v>
      </c>
      <c r="Z93" s="65">
        <v>6.5879999999999994E-2</v>
      </c>
      <c r="AA93" s="65">
        <v>6.5879999999999994E-2</v>
      </c>
      <c r="AB93" s="65">
        <v>6.5879999999999994E-2</v>
      </c>
      <c r="AC93" s="65">
        <v>6.5879999999999994E-2</v>
      </c>
      <c r="AD93" s="65">
        <v>6.5879999999999994E-2</v>
      </c>
      <c r="AE93" s="65">
        <v>6.5879999999999994E-2</v>
      </c>
      <c r="AF93" s="65">
        <v>6.5879999999999994E-2</v>
      </c>
      <c r="AG93" s="65">
        <v>6.5879999999999994E-2</v>
      </c>
      <c r="AH93" s="65">
        <v>6.5879999999999994E-2</v>
      </c>
      <c r="AI93" s="44"/>
    </row>
    <row r="94" spans="2:35" x14ac:dyDescent="0.3">
      <c r="B94" s="3"/>
      <c r="C94" s="3"/>
      <c r="D94" s="3"/>
      <c r="AI94" s="44"/>
    </row>
    <row r="95" spans="2:35" x14ac:dyDescent="0.3">
      <c r="B95" s="4" t="s">
        <v>63</v>
      </c>
      <c r="C95" s="3"/>
      <c r="D95" s="5"/>
      <c r="E95" s="86"/>
      <c r="F95" s="86"/>
      <c r="G95" s="86"/>
      <c r="H95" s="86"/>
      <c r="I95" s="86"/>
      <c r="AI95" s="44"/>
    </row>
    <row r="96" spans="2:35" x14ac:dyDescent="0.3">
      <c r="B96" s="3" t="s">
        <v>49</v>
      </c>
      <c r="C96" s="3" t="s">
        <v>50</v>
      </c>
      <c r="D96" s="3" t="s">
        <v>51</v>
      </c>
      <c r="J96" s="83">
        <v>25.82</v>
      </c>
      <c r="K96" s="83">
        <v>28.698</v>
      </c>
      <c r="L96" s="83">
        <v>27.198999999999998</v>
      </c>
      <c r="M96" s="83">
        <v>27.137000000000004</v>
      </c>
      <c r="N96" s="83">
        <v>22.393000000000001</v>
      </c>
      <c r="O96" s="83">
        <v>11.898</v>
      </c>
      <c r="P96" s="83">
        <v>11.782</v>
      </c>
      <c r="Q96" s="83">
        <v>11.665000000000001</v>
      </c>
      <c r="R96" s="83">
        <v>11.538</v>
      </c>
      <c r="S96" s="83">
        <v>11.422000000000001</v>
      </c>
      <c r="T96" s="83">
        <v>7.3559999999999999</v>
      </c>
      <c r="U96" s="83">
        <v>7.3559999999999999</v>
      </c>
      <c r="V96" s="83">
        <v>7.3559999999999999</v>
      </c>
      <c r="W96" s="83">
        <v>7.3559999999999999</v>
      </c>
      <c r="X96" s="83">
        <v>7.3559999999999999</v>
      </c>
      <c r="Y96" s="83">
        <v>0</v>
      </c>
      <c r="Z96" s="83">
        <v>0</v>
      </c>
      <c r="AA96" s="83">
        <v>0</v>
      </c>
      <c r="AB96" s="83">
        <v>0</v>
      </c>
      <c r="AC96" s="83">
        <v>0</v>
      </c>
      <c r="AD96" s="83">
        <v>0</v>
      </c>
      <c r="AE96" s="83">
        <v>0</v>
      </c>
      <c r="AF96" s="83">
        <v>0</v>
      </c>
      <c r="AG96" s="83">
        <v>0</v>
      </c>
      <c r="AH96" s="83">
        <v>0</v>
      </c>
      <c r="AI96" s="44"/>
    </row>
    <row r="97" spans="2:35" x14ac:dyDescent="0.3">
      <c r="B97" s="3" t="s">
        <v>52</v>
      </c>
      <c r="C97" s="3" t="s">
        <v>50</v>
      </c>
      <c r="D97" s="3" t="s">
        <v>51</v>
      </c>
      <c r="J97" s="83">
        <v>105.504</v>
      </c>
      <c r="K97" s="83">
        <v>122.92099999999999</v>
      </c>
      <c r="L97" s="83">
        <v>130.82100000000003</v>
      </c>
      <c r="M97" s="83">
        <v>117.3</v>
      </c>
      <c r="N97" s="83">
        <v>97.082999999999998</v>
      </c>
      <c r="O97" s="83">
        <v>115.40100000000001</v>
      </c>
      <c r="P97" s="83">
        <v>114.21199999999999</v>
      </c>
      <c r="Q97" s="83">
        <v>113.11499999999998</v>
      </c>
      <c r="R97" s="83">
        <v>111.82499999999999</v>
      </c>
      <c r="S97" s="83">
        <v>110.65599999999998</v>
      </c>
      <c r="T97" s="83">
        <v>101.7</v>
      </c>
      <c r="U97" s="83">
        <v>101.7</v>
      </c>
      <c r="V97" s="83">
        <v>101.7</v>
      </c>
      <c r="W97" s="83">
        <v>101.7</v>
      </c>
      <c r="X97" s="83">
        <v>101.7</v>
      </c>
      <c r="Y97" s="83">
        <v>88.417600000000007</v>
      </c>
      <c r="Z97" s="83">
        <v>88.417600000000007</v>
      </c>
      <c r="AA97" s="83">
        <v>88.417600000000007</v>
      </c>
      <c r="AB97" s="83">
        <v>88.417600000000007</v>
      </c>
      <c r="AC97" s="83">
        <v>88.417600000000007</v>
      </c>
      <c r="AD97" s="83">
        <v>64.416600000000003</v>
      </c>
      <c r="AE97" s="83">
        <v>64.416600000000003</v>
      </c>
      <c r="AF97" s="83">
        <v>64.416600000000003</v>
      </c>
      <c r="AG97" s="83">
        <v>64.416600000000003</v>
      </c>
      <c r="AH97" s="83">
        <v>64.416600000000003</v>
      </c>
      <c r="AI97" s="44"/>
    </row>
    <row r="98" spans="2:35" x14ac:dyDescent="0.3">
      <c r="B98" s="3" t="s">
        <v>53</v>
      </c>
      <c r="C98" s="3" t="s">
        <v>50</v>
      </c>
      <c r="D98" s="3" t="s">
        <v>51</v>
      </c>
      <c r="J98" s="83">
        <v>157.16000000000003</v>
      </c>
      <c r="K98" s="83">
        <v>240.90199999999999</v>
      </c>
      <c r="L98" s="83">
        <v>272.86700000000002</v>
      </c>
      <c r="M98" s="83">
        <v>231.375</v>
      </c>
      <c r="N98" s="83">
        <v>141.01</v>
      </c>
      <c r="O98" s="83">
        <v>488.65120000000013</v>
      </c>
      <c r="P98" s="83">
        <v>483.07040000000006</v>
      </c>
      <c r="Q98" s="83">
        <v>478.91960000000006</v>
      </c>
      <c r="R98" s="83">
        <v>473.25689999999997</v>
      </c>
      <c r="S98" s="83">
        <v>469.01610000000016</v>
      </c>
      <c r="T98" s="83">
        <v>356.13000000000005</v>
      </c>
      <c r="U98" s="83">
        <v>356.13000000000005</v>
      </c>
      <c r="V98" s="83">
        <v>356.13000000000005</v>
      </c>
      <c r="W98" s="83">
        <v>356.13000000000005</v>
      </c>
      <c r="X98" s="83">
        <v>356.13000000000005</v>
      </c>
      <c r="Y98" s="83">
        <v>183.98400000000001</v>
      </c>
      <c r="Z98" s="83">
        <v>183.98400000000001</v>
      </c>
      <c r="AA98" s="83">
        <v>183.98400000000001</v>
      </c>
      <c r="AB98" s="83">
        <v>183.98400000000001</v>
      </c>
      <c r="AC98" s="83">
        <v>183.98400000000001</v>
      </c>
      <c r="AD98" s="83">
        <v>172.88799999999998</v>
      </c>
      <c r="AE98" s="83">
        <v>172.88799999999998</v>
      </c>
      <c r="AF98" s="83">
        <v>172.88799999999998</v>
      </c>
      <c r="AG98" s="83">
        <v>172.88799999999998</v>
      </c>
      <c r="AH98" s="83">
        <v>172.88799999999998</v>
      </c>
      <c r="AI98" s="44"/>
    </row>
    <row r="99" spans="2:35" x14ac:dyDescent="0.3">
      <c r="B99" s="3" t="s">
        <v>54</v>
      </c>
      <c r="C99" s="3" t="s">
        <v>50</v>
      </c>
      <c r="D99" s="3" t="s">
        <v>51</v>
      </c>
      <c r="J99" s="83">
        <v>11.45</v>
      </c>
      <c r="K99" s="83">
        <v>23.345999999999997</v>
      </c>
      <c r="L99" s="83">
        <v>43.055000000000007</v>
      </c>
      <c r="M99" s="83">
        <v>29.735000000000003</v>
      </c>
      <c r="N99" s="83">
        <v>11.898</v>
      </c>
      <c r="O99" s="83">
        <v>16.902000000000001</v>
      </c>
      <c r="P99" s="83">
        <v>16.698</v>
      </c>
      <c r="Q99" s="83">
        <v>16.494</v>
      </c>
      <c r="R99" s="83">
        <v>16.39</v>
      </c>
      <c r="S99" s="83">
        <v>16.186</v>
      </c>
      <c r="T99" s="83">
        <v>15.780000000000001</v>
      </c>
      <c r="U99" s="83">
        <v>15.780000000000001</v>
      </c>
      <c r="V99" s="83">
        <v>15.780000000000001</v>
      </c>
      <c r="W99" s="83">
        <v>15.780000000000001</v>
      </c>
      <c r="X99" s="83">
        <v>15.780000000000001</v>
      </c>
      <c r="Y99" s="83">
        <v>0</v>
      </c>
      <c r="Z99" s="83">
        <v>0</v>
      </c>
      <c r="AA99" s="83">
        <v>0</v>
      </c>
      <c r="AB99" s="83">
        <v>0</v>
      </c>
      <c r="AC99" s="83">
        <v>0</v>
      </c>
      <c r="AD99" s="83">
        <v>0</v>
      </c>
      <c r="AE99" s="83">
        <v>0</v>
      </c>
      <c r="AF99" s="83">
        <v>0</v>
      </c>
      <c r="AG99" s="83">
        <v>0</v>
      </c>
      <c r="AH99" s="83">
        <v>0</v>
      </c>
      <c r="AI99" s="44"/>
    </row>
    <row r="100" spans="2:35" x14ac:dyDescent="0.3">
      <c r="B100" s="3" t="s">
        <v>55</v>
      </c>
      <c r="C100" s="3" t="s">
        <v>50</v>
      </c>
      <c r="D100" s="3" t="s">
        <v>51</v>
      </c>
      <c r="J100" s="83">
        <v>0</v>
      </c>
      <c r="K100" s="83">
        <v>0</v>
      </c>
      <c r="L100" s="83">
        <v>0</v>
      </c>
      <c r="M100" s="83">
        <v>0</v>
      </c>
      <c r="N100" s="83">
        <v>0</v>
      </c>
      <c r="O100" s="83">
        <v>0.23100000000000001</v>
      </c>
      <c r="P100" s="83">
        <v>0.22900000000000001</v>
      </c>
      <c r="Q100" s="83">
        <v>0.22600000000000001</v>
      </c>
      <c r="R100" s="83">
        <v>0.224</v>
      </c>
      <c r="S100" s="83">
        <v>0.222</v>
      </c>
      <c r="T100" s="83">
        <v>0.22000000000000003</v>
      </c>
      <c r="U100" s="83">
        <v>0.22000000000000003</v>
      </c>
      <c r="V100" s="83">
        <v>0.22000000000000003</v>
      </c>
      <c r="W100" s="83">
        <v>0.22000000000000003</v>
      </c>
      <c r="X100" s="83">
        <v>0.22000000000000003</v>
      </c>
      <c r="Y100" s="83">
        <v>0</v>
      </c>
      <c r="Z100" s="83">
        <v>0</v>
      </c>
      <c r="AA100" s="83">
        <v>0</v>
      </c>
      <c r="AB100" s="83">
        <v>0</v>
      </c>
      <c r="AC100" s="83">
        <v>0</v>
      </c>
      <c r="AD100" s="83">
        <v>0</v>
      </c>
      <c r="AE100" s="83">
        <v>0</v>
      </c>
      <c r="AF100" s="83">
        <v>0</v>
      </c>
      <c r="AG100" s="83">
        <v>0</v>
      </c>
      <c r="AH100" s="83">
        <v>0</v>
      </c>
      <c r="AI100" s="44"/>
    </row>
    <row r="101" spans="2:35" x14ac:dyDescent="0.3">
      <c r="B101" s="3" t="s">
        <v>56</v>
      </c>
      <c r="C101" s="3" t="s">
        <v>50</v>
      </c>
      <c r="D101" s="3" t="s">
        <v>51</v>
      </c>
      <c r="J101" s="83">
        <v>1.2189999999999999</v>
      </c>
      <c r="K101" s="83">
        <v>1.1639999999999999</v>
      </c>
      <c r="L101" s="83">
        <v>5.1629999999999994</v>
      </c>
      <c r="M101" s="83">
        <v>6.3599999999999994</v>
      </c>
      <c r="N101" s="83">
        <v>6.5730000000000004</v>
      </c>
      <c r="O101" s="83">
        <v>8.218</v>
      </c>
      <c r="P101" s="83">
        <v>8.1379999999999981</v>
      </c>
      <c r="Q101" s="83">
        <v>8.0590000000000011</v>
      </c>
      <c r="R101" s="83">
        <v>7.9699999999999989</v>
      </c>
      <c r="S101" s="83">
        <v>7.879999999999999</v>
      </c>
      <c r="T101" s="83">
        <v>6.7219999999999995</v>
      </c>
      <c r="U101" s="83">
        <v>6.7219999999999995</v>
      </c>
      <c r="V101" s="83">
        <v>6.7219999999999995</v>
      </c>
      <c r="W101" s="83">
        <v>6.7219999999999995</v>
      </c>
      <c r="X101" s="83">
        <v>6.7219999999999995</v>
      </c>
      <c r="Y101" s="83">
        <v>9.620000000000001</v>
      </c>
      <c r="Z101" s="83">
        <v>9.620000000000001</v>
      </c>
      <c r="AA101" s="83">
        <v>9.620000000000001</v>
      </c>
      <c r="AB101" s="83">
        <v>9.620000000000001</v>
      </c>
      <c r="AC101" s="83">
        <v>9.620000000000001</v>
      </c>
      <c r="AD101" s="83">
        <v>7.9599999999999991</v>
      </c>
      <c r="AE101" s="83">
        <v>7.9599999999999991</v>
      </c>
      <c r="AF101" s="83">
        <v>7.9599999999999991</v>
      </c>
      <c r="AG101" s="83">
        <v>7.9599999999999991</v>
      </c>
      <c r="AH101" s="83">
        <v>7.9599999999999991</v>
      </c>
      <c r="AI101" s="44"/>
    </row>
    <row r="102" spans="2:35" x14ac:dyDescent="0.3">
      <c r="B102" s="3" t="s">
        <v>57</v>
      </c>
      <c r="C102" s="3" t="s">
        <v>50</v>
      </c>
      <c r="D102" s="3" t="s">
        <v>51</v>
      </c>
      <c r="J102" s="83">
        <v>0.57399999999999995</v>
      </c>
      <c r="K102" s="83">
        <v>3.1760000000000002</v>
      </c>
      <c r="L102" s="83">
        <v>5.2129999999999992</v>
      </c>
      <c r="M102" s="83">
        <v>7.5640000000000001</v>
      </c>
      <c r="N102" s="83">
        <v>17.397000000000002</v>
      </c>
      <c r="O102" s="83">
        <v>19.0242</v>
      </c>
      <c r="P102" s="83">
        <v>18.838000000000001</v>
      </c>
      <c r="Q102" s="83">
        <v>18.661899999999999</v>
      </c>
      <c r="R102" s="83">
        <v>18.496700000000001</v>
      </c>
      <c r="S102" s="83">
        <v>18.301500000000001</v>
      </c>
      <c r="T102" s="83">
        <v>12.72</v>
      </c>
      <c r="U102" s="83">
        <v>12.72</v>
      </c>
      <c r="V102" s="83">
        <v>12.72</v>
      </c>
      <c r="W102" s="83">
        <v>12.72</v>
      </c>
      <c r="X102" s="83">
        <v>12.72</v>
      </c>
      <c r="Y102" s="83">
        <v>0</v>
      </c>
      <c r="Z102" s="83">
        <v>0</v>
      </c>
      <c r="AA102" s="83">
        <v>0</v>
      </c>
      <c r="AB102" s="83">
        <v>0</v>
      </c>
      <c r="AC102" s="83">
        <v>0</v>
      </c>
      <c r="AD102" s="83">
        <v>0</v>
      </c>
      <c r="AE102" s="83">
        <v>0</v>
      </c>
      <c r="AF102" s="83">
        <v>0</v>
      </c>
      <c r="AG102" s="83">
        <v>0</v>
      </c>
      <c r="AH102" s="83">
        <v>0</v>
      </c>
      <c r="AI102" s="44"/>
    </row>
    <row r="103" spans="2:35" x14ac:dyDescent="0.3">
      <c r="B103" s="3" t="s">
        <v>58</v>
      </c>
      <c r="C103" s="3" t="s">
        <v>50</v>
      </c>
      <c r="D103" s="3" t="s">
        <v>51</v>
      </c>
      <c r="J103" s="83">
        <v>0.67700000000000005</v>
      </c>
      <c r="K103" s="83">
        <v>1.542</v>
      </c>
      <c r="L103" s="83">
        <v>3.9419999999999997</v>
      </c>
      <c r="M103" s="83">
        <v>6.4060000000000006</v>
      </c>
      <c r="N103" s="83">
        <v>7.0450000000000008</v>
      </c>
      <c r="O103" s="83">
        <v>0</v>
      </c>
      <c r="P103" s="83">
        <v>0</v>
      </c>
      <c r="Q103" s="83">
        <v>0</v>
      </c>
      <c r="R103" s="83">
        <v>0</v>
      </c>
      <c r="S103" s="83">
        <v>0</v>
      </c>
      <c r="T103" s="83">
        <v>0</v>
      </c>
      <c r="U103" s="83">
        <v>0</v>
      </c>
      <c r="V103" s="83">
        <v>0</v>
      </c>
      <c r="W103" s="83">
        <v>0</v>
      </c>
      <c r="X103" s="83">
        <v>0</v>
      </c>
      <c r="Y103" s="83">
        <v>0</v>
      </c>
      <c r="Z103" s="83">
        <v>0</v>
      </c>
      <c r="AA103" s="83">
        <v>0</v>
      </c>
      <c r="AB103" s="83">
        <v>0</v>
      </c>
      <c r="AC103" s="83">
        <v>0</v>
      </c>
      <c r="AD103" s="83">
        <v>0</v>
      </c>
      <c r="AE103" s="83">
        <v>0</v>
      </c>
      <c r="AF103" s="83">
        <v>0</v>
      </c>
      <c r="AG103" s="83">
        <v>0</v>
      </c>
      <c r="AH103" s="83">
        <v>0</v>
      </c>
      <c r="AI103" s="44"/>
    </row>
    <row r="104" spans="2:35" x14ac:dyDescent="0.3">
      <c r="B104" s="3"/>
      <c r="C104" s="3"/>
      <c r="D104" s="3"/>
      <c r="AI104" s="44"/>
    </row>
    <row r="105" spans="2:35" x14ac:dyDescent="0.3">
      <c r="B105" s="20" t="s">
        <v>236</v>
      </c>
      <c r="C105" s="3" t="s">
        <v>46</v>
      </c>
      <c r="D105" s="3"/>
      <c r="J105" s="65">
        <v>4.07E-2</v>
      </c>
      <c r="K105" s="65">
        <v>4.07E-2</v>
      </c>
      <c r="L105" s="65">
        <v>4.07E-2</v>
      </c>
      <c r="M105" s="65">
        <v>4.07E-2</v>
      </c>
      <c r="N105" s="65">
        <v>4.07E-2</v>
      </c>
      <c r="O105" s="65">
        <v>4.07E-2</v>
      </c>
      <c r="P105" s="65">
        <v>4.07E-2</v>
      </c>
      <c r="Q105" s="65">
        <v>4.07E-2</v>
      </c>
      <c r="R105" s="65">
        <v>4.07E-2</v>
      </c>
      <c r="S105" s="65">
        <v>4.07E-2</v>
      </c>
      <c r="T105" s="65">
        <v>4.07E-2</v>
      </c>
      <c r="U105" s="65">
        <v>4.07E-2</v>
      </c>
      <c r="V105" s="65">
        <v>4.07E-2</v>
      </c>
      <c r="W105" s="65">
        <v>4.07E-2</v>
      </c>
      <c r="X105" s="65">
        <v>4.07E-2</v>
      </c>
      <c r="Y105" s="65">
        <v>4.07E-2</v>
      </c>
      <c r="Z105" s="65">
        <v>4.07E-2</v>
      </c>
      <c r="AA105" s="65">
        <v>4.07E-2</v>
      </c>
      <c r="AB105" s="65">
        <v>4.07E-2</v>
      </c>
      <c r="AC105" s="65">
        <v>4.07E-2</v>
      </c>
      <c r="AD105" s="65">
        <v>4.07E-2</v>
      </c>
      <c r="AE105" s="65">
        <v>4.07E-2</v>
      </c>
      <c r="AF105" s="65">
        <v>4.07E-2</v>
      </c>
      <c r="AG105" s="65">
        <v>4.07E-2</v>
      </c>
      <c r="AH105" s="65">
        <v>4.07E-2</v>
      </c>
      <c r="AI105" s="44"/>
    </row>
    <row r="106" spans="2:35" x14ac:dyDescent="0.3">
      <c r="B106" s="20" t="s">
        <v>237</v>
      </c>
      <c r="C106" s="3" t="s">
        <v>46</v>
      </c>
      <c r="D106" s="3"/>
      <c r="J106" s="65">
        <v>4.7399999999999998E-2</v>
      </c>
      <c r="K106" s="65">
        <v>4.7399999999999998E-2</v>
      </c>
      <c r="L106" s="65">
        <v>4.7399999999999998E-2</v>
      </c>
      <c r="M106" s="65">
        <v>4.7399999999999998E-2</v>
      </c>
      <c r="N106" s="65">
        <v>4.7399999999999998E-2</v>
      </c>
      <c r="O106" s="65">
        <v>4.7399999999999998E-2</v>
      </c>
      <c r="P106" s="65">
        <v>4.7399999999999998E-2</v>
      </c>
      <c r="Q106" s="65">
        <v>4.7399999999999998E-2</v>
      </c>
      <c r="R106" s="65">
        <v>4.7399999999999998E-2</v>
      </c>
      <c r="S106" s="65">
        <v>4.7399999999999998E-2</v>
      </c>
      <c r="T106" s="65">
        <v>4.7399999999999998E-2</v>
      </c>
      <c r="U106" s="65">
        <v>4.7399999999999998E-2</v>
      </c>
      <c r="V106" s="65">
        <v>4.7399999999999998E-2</v>
      </c>
      <c r="W106" s="65">
        <v>4.7399999999999998E-2</v>
      </c>
      <c r="X106" s="65">
        <v>4.7399999999999998E-2</v>
      </c>
      <c r="Y106" s="65">
        <v>4.7399999999999998E-2</v>
      </c>
      <c r="Z106" s="65">
        <v>4.7399999999999998E-2</v>
      </c>
      <c r="AA106" s="65">
        <v>4.7399999999999998E-2</v>
      </c>
      <c r="AB106" s="65">
        <v>4.7399999999999998E-2</v>
      </c>
      <c r="AC106" s="65">
        <v>4.7399999999999998E-2</v>
      </c>
      <c r="AD106" s="65">
        <v>4.7399999999999998E-2</v>
      </c>
      <c r="AE106" s="65">
        <v>4.7399999999999998E-2</v>
      </c>
      <c r="AF106" s="65">
        <v>4.7399999999999998E-2</v>
      </c>
      <c r="AG106" s="65">
        <v>4.7399999999999998E-2</v>
      </c>
      <c r="AH106" s="65">
        <v>4.7399999999999998E-2</v>
      </c>
      <c r="AI106" s="44"/>
    </row>
    <row r="107" spans="2:35" x14ac:dyDescent="0.3">
      <c r="B107" s="20" t="s">
        <v>238</v>
      </c>
      <c r="C107" s="3" t="s">
        <v>46</v>
      </c>
      <c r="D107" s="3"/>
      <c r="J107" s="65">
        <v>3.678E-2</v>
      </c>
      <c r="K107" s="65">
        <v>3.678E-2</v>
      </c>
      <c r="L107" s="65">
        <v>3.678E-2</v>
      </c>
      <c r="M107" s="65">
        <v>3.678E-2</v>
      </c>
      <c r="N107" s="65">
        <v>3.678E-2</v>
      </c>
      <c r="O107" s="65">
        <v>3.678E-2</v>
      </c>
      <c r="P107" s="65">
        <v>3.678E-2</v>
      </c>
      <c r="Q107" s="65">
        <v>3.678E-2</v>
      </c>
      <c r="R107" s="65">
        <v>3.678E-2</v>
      </c>
      <c r="S107" s="65">
        <v>3.678E-2</v>
      </c>
      <c r="T107" s="65">
        <v>3.678E-2</v>
      </c>
      <c r="U107" s="65">
        <v>3.678E-2</v>
      </c>
      <c r="V107" s="65">
        <v>3.678E-2</v>
      </c>
      <c r="W107" s="65">
        <v>3.678E-2</v>
      </c>
      <c r="X107" s="65">
        <v>3.678E-2</v>
      </c>
      <c r="Y107" s="65">
        <v>3.678E-2</v>
      </c>
      <c r="Z107" s="65">
        <v>3.678E-2</v>
      </c>
      <c r="AA107" s="65">
        <v>3.678E-2</v>
      </c>
      <c r="AB107" s="65">
        <v>3.678E-2</v>
      </c>
      <c r="AC107" s="65">
        <v>3.678E-2</v>
      </c>
      <c r="AD107" s="65">
        <v>3.678E-2</v>
      </c>
      <c r="AE107" s="65">
        <v>3.678E-2</v>
      </c>
      <c r="AF107" s="65">
        <v>3.678E-2</v>
      </c>
      <c r="AG107" s="65">
        <v>3.678E-2</v>
      </c>
      <c r="AH107" s="65">
        <v>3.678E-2</v>
      </c>
      <c r="AI107" s="44"/>
    </row>
    <row r="108" spans="2:35" x14ac:dyDescent="0.3">
      <c r="B108" s="20" t="s">
        <v>239</v>
      </c>
      <c r="C108" s="3" t="s">
        <v>46</v>
      </c>
      <c r="D108" s="3"/>
      <c r="J108" s="65">
        <v>6.5879999999999994E-2</v>
      </c>
      <c r="K108" s="65">
        <v>6.5879999999999994E-2</v>
      </c>
      <c r="L108" s="65">
        <v>6.5879999999999994E-2</v>
      </c>
      <c r="M108" s="65">
        <v>6.5879999999999994E-2</v>
      </c>
      <c r="N108" s="65">
        <v>6.5879999999999994E-2</v>
      </c>
      <c r="O108" s="65">
        <v>6.5879999999999994E-2</v>
      </c>
      <c r="P108" s="65">
        <v>6.5879999999999994E-2</v>
      </c>
      <c r="Q108" s="65">
        <v>6.5879999999999994E-2</v>
      </c>
      <c r="R108" s="65">
        <v>6.5879999999999994E-2</v>
      </c>
      <c r="S108" s="65">
        <v>6.5879999999999994E-2</v>
      </c>
      <c r="T108" s="65">
        <v>6.5879999999999994E-2</v>
      </c>
      <c r="U108" s="65">
        <v>6.5879999999999994E-2</v>
      </c>
      <c r="V108" s="65">
        <v>6.5879999999999994E-2</v>
      </c>
      <c r="W108" s="65">
        <v>6.5879999999999994E-2</v>
      </c>
      <c r="X108" s="65">
        <v>6.5879999999999994E-2</v>
      </c>
      <c r="Y108" s="65">
        <v>6.5879999999999994E-2</v>
      </c>
      <c r="Z108" s="65">
        <v>6.5879999999999994E-2</v>
      </c>
      <c r="AA108" s="65">
        <v>6.5879999999999994E-2</v>
      </c>
      <c r="AB108" s="65">
        <v>6.5879999999999994E-2</v>
      </c>
      <c r="AC108" s="65">
        <v>6.5879999999999994E-2</v>
      </c>
      <c r="AD108" s="65">
        <v>6.5879999999999994E-2</v>
      </c>
      <c r="AE108" s="65">
        <v>6.5879999999999994E-2</v>
      </c>
      <c r="AF108" s="65">
        <v>6.5879999999999994E-2</v>
      </c>
      <c r="AG108" s="65">
        <v>6.5879999999999994E-2</v>
      </c>
      <c r="AH108" s="65">
        <v>6.5879999999999994E-2</v>
      </c>
      <c r="AI108" s="44"/>
    </row>
    <row r="109" spans="2:35" x14ac:dyDescent="0.3">
      <c r="B109" s="3"/>
      <c r="C109" s="3"/>
      <c r="D109" s="3"/>
      <c r="AI109" s="44"/>
    </row>
    <row r="110" spans="2:35" x14ac:dyDescent="0.3">
      <c r="B110" s="4" t="s">
        <v>64</v>
      </c>
      <c r="C110" s="3"/>
      <c r="D110" s="5"/>
      <c r="E110" s="86"/>
      <c r="F110" s="86"/>
      <c r="G110" s="86"/>
      <c r="H110" s="86"/>
      <c r="I110" s="86"/>
      <c r="AI110" s="44"/>
    </row>
    <row r="111" spans="2:35" x14ac:dyDescent="0.3">
      <c r="B111" s="3" t="s">
        <v>49</v>
      </c>
      <c r="C111" s="3" t="s">
        <v>50</v>
      </c>
      <c r="D111" s="3" t="s">
        <v>51</v>
      </c>
      <c r="J111" s="83">
        <v>0</v>
      </c>
      <c r="K111" s="83">
        <v>0</v>
      </c>
      <c r="L111" s="83">
        <v>0</v>
      </c>
      <c r="M111" s="83">
        <v>0</v>
      </c>
      <c r="N111" s="83">
        <v>0</v>
      </c>
      <c r="O111" s="83">
        <v>0</v>
      </c>
      <c r="P111" s="83">
        <v>0</v>
      </c>
      <c r="Q111" s="83">
        <v>0</v>
      </c>
      <c r="R111" s="83">
        <v>0</v>
      </c>
      <c r="S111" s="83">
        <v>0</v>
      </c>
      <c r="T111" s="83">
        <v>0</v>
      </c>
      <c r="U111" s="83">
        <v>0</v>
      </c>
      <c r="V111" s="83">
        <v>0</v>
      </c>
      <c r="W111" s="83">
        <v>0</v>
      </c>
      <c r="X111" s="83">
        <v>0</v>
      </c>
      <c r="Y111" s="83">
        <v>0</v>
      </c>
      <c r="Z111" s="83">
        <v>0</v>
      </c>
      <c r="AA111" s="83">
        <v>0</v>
      </c>
      <c r="AB111" s="83">
        <v>0</v>
      </c>
      <c r="AC111" s="83">
        <v>0</v>
      </c>
      <c r="AD111" s="83">
        <v>0</v>
      </c>
      <c r="AE111" s="83">
        <v>0</v>
      </c>
      <c r="AF111" s="83">
        <v>0</v>
      </c>
      <c r="AG111" s="83">
        <v>0</v>
      </c>
      <c r="AH111" s="83">
        <v>0</v>
      </c>
      <c r="AI111" s="44"/>
    </row>
    <row r="112" spans="2:35" x14ac:dyDescent="0.3">
      <c r="B112" s="3" t="s">
        <v>52</v>
      </c>
      <c r="C112" s="3" t="s">
        <v>50</v>
      </c>
      <c r="D112" s="3" t="s">
        <v>51</v>
      </c>
      <c r="J112" s="83">
        <v>0</v>
      </c>
      <c r="K112" s="83">
        <v>0</v>
      </c>
      <c r="L112" s="83">
        <v>0</v>
      </c>
      <c r="M112" s="83">
        <v>0</v>
      </c>
      <c r="N112" s="83">
        <v>0</v>
      </c>
      <c r="O112" s="83">
        <v>0</v>
      </c>
      <c r="P112" s="83">
        <v>0</v>
      </c>
      <c r="Q112" s="83">
        <v>0</v>
      </c>
      <c r="R112" s="83">
        <v>0</v>
      </c>
      <c r="S112" s="83">
        <v>0</v>
      </c>
      <c r="T112" s="83">
        <v>0</v>
      </c>
      <c r="U112" s="83">
        <v>0</v>
      </c>
      <c r="V112" s="83">
        <v>0</v>
      </c>
      <c r="W112" s="83">
        <v>0</v>
      </c>
      <c r="X112" s="83">
        <v>0</v>
      </c>
      <c r="Y112" s="83">
        <v>0</v>
      </c>
      <c r="Z112" s="83">
        <v>0</v>
      </c>
      <c r="AA112" s="83">
        <v>0</v>
      </c>
      <c r="AB112" s="83">
        <v>0</v>
      </c>
      <c r="AC112" s="83">
        <v>0</v>
      </c>
      <c r="AD112" s="83">
        <v>0</v>
      </c>
      <c r="AE112" s="83">
        <v>0</v>
      </c>
      <c r="AF112" s="83">
        <v>0</v>
      </c>
      <c r="AG112" s="83">
        <v>0</v>
      </c>
      <c r="AH112" s="83">
        <v>0</v>
      </c>
      <c r="AI112" s="44"/>
    </row>
    <row r="113" spans="2:35" x14ac:dyDescent="0.3">
      <c r="B113" s="3" t="s">
        <v>53</v>
      </c>
      <c r="C113" s="3" t="s">
        <v>50</v>
      </c>
      <c r="D113" s="3" t="s">
        <v>51</v>
      </c>
      <c r="J113" s="83">
        <v>0</v>
      </c>
      <c r="K113" s="83">
        <v>0</v>
      </c>
      <c r="L113" s="83">
        <v>0</v>
      </c>
      <c r="M113" s="83">
        <v>0</v>
      </c>
      <c r="N113" s="83">
        <v>0</v>
      </c>
      <c r="O113" s="83">
        <v>0</v>
      </c>
      <c r="P113" s="83">
        <v>0</v>
      </c>
      <c r="Q113" s="83">
        <v>0</v>
      </c>
      <c r="R113" s="83">
        <v>0</v>
      </c>
      <c r="S113" s="83">
        <v>0</v>
      </c>
      <c r="T113" s="83">
        <v>0</v>
      </c>
      <c r="U113" s="83">
        <v>0</v>
      </c>
      <c r="V113" s="83">
        <v>0</v>
      </c>
      <c r="W113" s="83">
        <v>0</v>
      </c>
      <c r="X113" s="83">
        <v>0</v>
      </c>
      <c r="Y113" s="83">
        <v>0</v>
      </c>
      <c r="Z113" s="83">
        <v>0</v>
      </c>
      <c r="AA113" s="83">
        <v>0</v>
      </c>
      <c r="AB113" s="83">
        <v>0</v>
      </c>
      <c r="AC113" s="83">
        <v>0</v>
      </c>
      <c r="AD113" s="83">
        <v>0</v>
      </c>
      <c r="AE113" s="83">
        <v>0</v>
      </c>
      <c r="AF113" s="83">
        <v>0</v>
      </c>
      <c r="AG113" s="83">
        <v>0</v>
      </c>
      <c r="AH113" s="83">
        <v>0</v>
      </c>
      <c r="AI113" s="44"/>
    </row>
    <row r="114" spans="2:35" x14ac:dyDescent="0.3">
      <c r="B114" s="3" t="s">
        <v>54</v>
      </c>
      <c r="C114" s="3" t="s">
        <v>50</v>
      </c>
      <c r="D114" s="3" t="s">
        <v>51</v>
      </c>
      <c r="J114" s="83">
        <v>0</v>
      </c>
      <c r="K114" s="83">
        <v>0</v>
      </c>
      <c r="L114" s="83">
        <v>0</v>
      </c>
      <c r="M114" s="83">
        <v>0</v>
      </c>
      <c r="N114" s="83">
        <v>0</v>
      </c>
      <c r="O114" s="83">
        <v>0</v>
      </c>
      <c r="P114" s="83">
        <v>0</v>
      </c>
      <c r="Q114" s="83">
        <v>0</v>
      </c>
      <c r="R114" s="83">
        <v>0</v>
      </c>
      <c r="S114" s="83">
        <v>0</v>
      </c>
      <c r="T114" s="83">
        <v>0</v>
      </c>
      <c r="U114" s="83">
        <v>0</v>
      </c>
      <c r="V114" s="83">
        <v>0</v>
      </c>
      <c r="W114" s="83">
        <v>0</v>
      </c>
      <c r="X114" s="83">
        <v>0</v>
      </c>
      <c r="Y114" s="83">
        <v>0</v>
      </c>
      <c r="Z114" s="83">
        <v>0</v>
      </c>
      <c r="AA114" s="83">
        <v>0</v>
      </c>
      <c r="AB114" s="83">
        <v>0</v>
      </c>
      <c r="AC114" s="83">
        <v>0</v>
      </c>
      <c r="AD114" s="83">
        <v>0</v>
      </c>
      <c r="AE114" s="83">
        <v>0</v>
      </c>
      <c r="AF114" s="83">
        <v>0</v>
      </c>
      <c r="AG114" s="83">
        <v>0</v>
      </c>
      <c r="AH114" s="83">
        <v>0</v>
      </c>
      <c r="AI114" s="44"/>
    </row>
    <row r="115" spans="2:35" x14ac:dyDescent="0.3">
      <c r="B115" s="3" t="s">
        <v>55</v>
      </c>
      <c r="C115" s="3" t="s">
        <v>50</v>
      </c>
      <c r="D115" s="3" t="s">
        <v>51</v>
      </c>
      <c r="J115" s="83">
        <v>0</v>
      </c>
      <c r="K115" s="83">
        <v>0</v>
      </c>
      <c r="L115" s="83">
        <v>0</v>
      </c>
      <c r="M115" s="83">
        <v>0</v>
      </c>
      <c r="N115" s="83">
        <v>0</v>
      </c>
      <c r="O115" s="83">
        <v>0</v>
      </c>
      <c r="P115" s="83">
        <v>0</v>
      </c>
      <c r="Q115" s="83">
        <v>0</v>
      </c>
      <c r="R115" s="83">
        <v>0</v>
      </c>
      <c r="S115" s="83">
        <v>0</v>
      </c>
      <c r="T115" s="83">
        <v>0</v>
      </c>
      <c r="U115" s="83">
        <v>0</v>
      </c>
      <c r="V115" s="83">
        <v>0</v>
      </c>
      <c r="W115" s="83">
        <v>0</v>
      </c>
      <c r="X115" s="83">
        <v>0</v>
      </c>
      <c r="Y115" s="83">
        <v>0</v>
      </c>
      <c r="Z115" s="83">
        <v>0</v>
      </c>
      <c r="AA115" s="83">
        <v>0</v>
      </c>
      <c r="AB115" s="83">
        <v>0</v>
      </c>
      <c r="AC115" s="83">
        <v>0</v>
      </c>
      <c r="AD115" s="83">
        <v>0</v>
      </c>
      <c r="AE115" s="83">
        <v>0</v>
      </c>
      <c r="AF115" s="83">
        <v>0</v>
      </c>
      <c r="AG115" s="83">
        <v>0</v>
      </c>
      <c r="AH115" s="83">
        <v>0</v>
      </c>
      <c r="AI115" s="44"/>
    </row>
    <row r="116" spans="2:35" x14ac:dyDescent="0.3">
      <c r="B116" s="3" t="s">
        <v>56</v>
      </c>
      <c r="C116" s="3" t="s">
        <v>50</v>
      </c>
      <c r="D116" s="3" t="s">
        <v>51</v>
      </c>
      <c r="J116" s="83">
        <v>0</v>
      </c>
      <c r="K116" s="83">
        <v>0</v>
      </c>
      <c r="L116" s="83">
        <v>0</v>
      </c>
      <c r="M116" s="83">
        <v>0</v>
      </c>
      <c r="N116" s="83">
        <v>0</v>
      </c>
      <c r="O116" s="83">
        <v>0</v>
      </c>
      <c r="P116" s="83">
        <v>0</v>
      </c>
      <c r="Q116" s="83">
        <v>0</v>
      </c>
      <c r="R116" s="83">
        <v>0</v>
      </c>
      <c r="S116" s="83">
        <v>0</v>
      </c>
      <c r="T116" s="83">
        <v>0</v>
      </c>
      <c r="U116" s="83">
        <v>0</v>
      </c>
      <c r="V116" s="83">
        <v>0</v>
      </c>
      <c r="W116" s="83">
        <v>0</v>
      </c>
      <c r="X116" s="83">
        <v>0</v>
      </c>
      <c r="Y116" s="83">
        <v>0</v>
      </c>
      <c r="Z116" s="83">
        <v>0</v>
      </c>
      <c r="AA116" s="83">
        <v>0</v>
      </c>
      <c r="AB116" s="83">
        <v>0</v>
      </c>
      <c r="AC116" s="83">
        <v>0</v>
      </c>
      <c r="AD116" s="83">
        <v>0</v>
      </c>
      <c r="AE116" s="83">
        <v>0</v>
      </c>
      <c r="AF116" s="83">
        <v>0</v>
      </c>
      <c r="AG116" s="83">
        <v>0</v>
      </c>
      <c r="AH116" s="83">
        <v>0</v>
      </c>
      <c r="AI116" s="44"/>
    </row>
    <row r="117" spans="2:35" x14ac:dyDescent="0.3">
      <c r="B117" s="3" t="s">
        <v>57</v>
      </c>
      <c r="C117" s="3" t="s">
        <v>50</v>
      </c>
      <c r="D117" s="3" t="s">
        <v>51</v>
      </c>
      <c r="J117" s="83">
        <v>0</v>
      </c>
      <c r="K117" s="83">
        <v>0</v>
      </c>
      <c r="L117" s="83">
        <v>0</v>
      </c>
      <c r="M117" s="83">
        <v>0</v>
      </c>
      <c r="N117" s="83">
        <v>0</v>
      </c>
      <c r="O117" s="83">
        <v>0</v>
      </c>
      <c r="P117" s="83">
        <v>0</v>
      </c>
      <c r="Q117" s="83">
        <v>0</v>
      </c>
      <c r="R117" s="83">
        <v>0</v>
      </c>
      <c r="S117" s="83">
        <v>0</v>
      </c>
      <c r="T117" s="83">
        <v>0</v>
      </c>
      <c r="U117" s="83">
        <v>0</v>
      </c>
      <c r="V117" s="83">
        <v>0</v>
      </c>
      <c r="W117" s="83">
        <v>0</v>
      </c>
      <c r="X117" s="83">
        <v>0</v>
      </c>
      <c r="Y117" s="83">
        <v>0</v>
      </c>
      <c r="Z117" s="83">
        <v>0</v>
      </c>
      <c r="AA117" s="83">
        <v>0</v>
      </c>
      <c r="AB117" s="83">
        <v>0</v>
      </c>
      <c r="AC117" s="83">
        <v>0</v>
      </c>
      <c r="AD117" s="83">
        <v>0</v>
      </c>
      <c r="AE117" s="83">
        <v>0</v>
      </c>
      <c r="AF117" s="83">
        <v>0</v>
      </c>
      <c r="AG117" s="83">
        <v>0</v>
      </c>
      <c r="AH117" s="83">
        <v>0</v>
      </c>
      <c r="AI117" s="44"/>
    </row>
    <row r="118" spans="2:35" x14ac:dyDescent="0.3">
      <c r="B118" s="3" t="s">
        <v>58</v>
      </c>
      <c r="C118" s="3" t="s">
        <v>50</v>
      </c>
      <c r="D118" s="3" t="s">
        <v>51</v>
      </c>
      <c r="J118" s="83">
        <v>0</v>
      </c>
      <c r="K118" s="83">
        <v>0</v>
      </c>
      <c r="L118" s="83">
        <v>0</v>
      </c>
      <c r="M118" s="83">
        <v>0</v>
      </c>
      <c r="N118" s="83">
        <v>0</v>
      </c>
      <c r="O118" s="83">
        <v>0</v>
      </c>
      <c r="P118" s="83">
        <v>0</v>
      </c>
      <c r="Q118" s="83">
        <v>0</v>
      </c>
      <c r="R118" s="83">
        <v>0</v>
      </c>
      <c r="S118" s="83">
        <v>0</v>
      </c>
      <c r="T118" s="83">
        <v>0</v>
      </c>
      <c r="U118" s="83">
        <v>0</v>
      </c>
      <c r="V118" s="83">
        <v>0</v>
      </c>
      <c r="W118" s="83">
        <v>0</v>
      </c>
      <c r="X118" s="83">
        <v>0</v>
      </c>
      <c r="Y118" s="83">
        <v>0</v>
      </c>
      <c r="Z118" s="83">
        <v>0</v>
      </c>
      <c r="AA118" s="83">
        <v>0</v>
      </c>
      <c r="AB118" s="83">
        <v>0</v>
      </c>
      <c r="AC118" s="83">
        <v>0</v>
      </c>
      <c r="AD118" s="83">
        <v>0</v>
      </c>
      <c r="AE118" s="83">
        <v>0</v>
      </c>
      <c r="AF118" s="83">
        <v>0</v>
      </c>
      <c r="AG118" s="83">
        <v>0</v>
      </c>
      <c r="AH118" s="83">
        <v>0</v>
      </c>
      <c r="AI118" s="44"/>
    </row>
    <row r="119" spans="2:35" x14ac:dyDescent="0.3">
      <c r="B119" s="3"/>
      <c r="C119" s="3"/>
      <c r="D119" s="3"/>
      <c r="AI119" s="44"/>
    </row>
    <row r="120" spans="2:35" x14ac:dyDescent="0.3">
      <c r="B120" s="20" t="s">
        <v>236</v>
      </c>
      <c r="C120" s="3" t="s">
        <v>46</v>
      </c>
      <c r="D120" s="3"/>
      <c r="J120" s="65">
        <v>4.07E-2</v>
      </c>
      <c r="K120" s="65">
        <v>4.07E-2</v>
      </c>
      <c r="L120" s="65">
        <v>4.07E-2</v>
      </c>
      <c r="M120" s="65">
        <v>4.07E-2</v>
      </c>
      <c r="N120" s="65">
        <v>4.07E-2</v>
      </c>
      <c r="O120" s="65">
        <v>4.07E-2</v>
      </c>
      <c r="P120" s="65">
        <v>4.07E-2</v>
      </c>
      <c r="Q120" s="65">
        <v>4.07E-2</v>
      </c>
      <c r="R120" s="65">
        <v>4.07E-2</v>
      </c>
      <c r="S120" s="65">
        <v>4.07E-2</v>
      </c>
      <c r="T120" s="65">
        <v>4.07E-2</v>
      </c>
      <c r="U120" s="65">
        <v>4.07E-2</v>
      </c>
      <c r="V120" s="65">
        <v>4.07E-2</v>
      </c>
      <c r="W120" s="65">
        <v>4.07E-2</v>
      </c>
      <c r="X120" s="65">
        <v>4.07E-2</v>
      </c>
      <c r="Y120" s="65">
        <v>4.07E-2</v>
      </c>
      <c r="Z120" s="65">
        <v>4.07E-2</v>
      </c>
      <c r="AA120" s="65">
        <v>4.07E-2</v>
      </c>
      <c r="AB120" s="65">
        <v>4.07E-2</v>
      </c>
      <c r="AC120" s="65">
        <v>4.07E-2</v>
      </c>
      <c r="AD120" s="65">
        <v>4.07E-2</v>
      </c>
      <c r="AE120" s="65">
        <v>4.07E-2</v>
      </c>
      <c r="AF120" s="65">
        <v>4.07E-2</v>
      </c>
      <c r="AG120" s="65">
        <v>4.07E-2</v>
      </c>
      <c r="AH120" s="65">
        <v>4.07E-2</v>
      </c>
      <c r="AI120" s="44"/>
    </row>
    <row r="121" spans="2:35" x14ac:dyDescent="0.3">
      <c r="B121" s="20" t="s">
        <v>237</v>
      </c>
      <c r="C121" s="3" t="s">
        <v>46</v>
      </c>
      <c r="D121" s="3"/>
      <c r="J121" s="65">
        <v>4.7399999999999998E-2</v>
      </c>
      <c r="K121" s="65">
        <v>4.7399999999999998E-2</v>
      </c>
      <c r="L121" s="65">
        <v>4.7399999999999998E-2</v>
      </c>
      <c r="M121" s="65">
        <v>4.7399999999999998E-2</v>
      </c>
      <c r="N121" s="65">
        <v>4.7399999999999998E-2</v>
      </c>
      <c r="O121" s="65">
        <v>4.7399999999999998E-2</v>
      </c>
      <c r="P121" s="65">
        <v>4.7399999999999998E-2</v>
      </c>
      <c r="Q121" s="65">
        <v>4.7399999999999998E-2</v>
      </c>
      <c r="R121" s="65">
        <v>4.7399999999999998E-2</v>
      </c>
      <c r="S121" s="65">
        <v>4.7399999999999998E-2</v>
      </c>
      <c r="T121" s="65">
        <v>4.7399999999999998E-2</v>
      </c>
      <c r="U121" s="65">
        <v>4.7399999999999998E-2</v>
      </c>
      <c r="V121" s="65">
        <v>4.7399999999999998E-2</v>
      </c>
      <c r="W121" s="65">
        <v>4.7399999999999998E-2</v>
      </c>
      <c r="X121" s="65">
        <v>4.7399999999999998E-2</v>
      </c>
      <c r="Y121" s="65">
        <v>4.7399999999999998E-2</v>
      </c>
      <c r="Z121" s="65">
        <v>4.7399999999999998E-2</v>
      </c>
      <c r="AA121" s="65">
        <v>4.7399999999999998E-2</v>
      </c>
      <c r="AB121" s="65">
        <v>4.7399999999999998E-2</v>
      </c>
      <c r="AC121" s="65">
        <v>4.7399999999999998E-2</v>
      </c>
      <c r="AD121" s="65">
        <v>4.7399999999999998E-2</v>
      </c>
      <c r="AE121" s="65">
        <v>4.7399999999999998E-2</v>
      </c>
      <c r="AF121" s="65">
        <v>4.7399999999999998E-2</v>
      </c>
      <c r="AG121" s="65">
        <v>4.7399999999999998E-2</v>
      </c>
      <c r="AH121" s="65">
        <v>4.7399999999999998E-2</v>
      </c>
      <c r="AI121" s="44"/>
    </row>
    <row r="122" spans="2:35" x14ac:dyDescent="0.3">
      <c r="B122" s="20" t="s">
        <v>238</v>
      </c>
      <c r="C122" s="3" t="s">
        <v>46</v>
      </c>
      <c r="D122" s="3"/>
      <c r="J122" s="65">
        <v>3.678E-2</v>
      </c>
      <c r="K122" s="65">
        <v>3.678E-2</v>
      </c>
      <c r="L122" s="65">
        <v>3.678E-2</v>
      </c>
      <c r="M122" s="65">
        <v>3.678E-2</v>
      </c>
      <c r="N122" s="65">
        <v>3.678E-2</v>
      </c>
      <c r="O122" s="65">
        <v>3.678E-2</v>
      </c>
      <c r="P122" s="65">
        <v>3.678E-2</v>
      </c>
      <c r="Q122" s="65">
        <v>3.678E-2</v>
      </c>
      <c r="R122" s="65">
        <v>3.678E-2</v>
      </c>
      <c r="S122" s="65">
        <v>3.678E-2</v>
      </c>
      <c r="T122" s="65">
        <v>3.678E-2</v>
      </c>
      <c r="U122" s="65">
        <v>3.678E-2</v>
      </c>
      <c r="V122" s="65">
        <v>3.678E-2</v>
      </c>
      <c r="W122" s="65">
        <v>3.678E-2</v>
      </c>
      <c r="X122" s="65">
        <v>3.678E-2</v>
      </c>
      <c r="Y122" s="65">
        <v>3.678E-2</v>
      </c>
      <c r="Z122" s="65">
        <v>3.678E-2</v>
      </c>
      <c r="AA122" s="65">
        <v>3.678E-2</v>
      </c>
      <c r="AB122" s="65">
        <v>3.678E-2</v>
      </c>
      <c r="AC122" s="65">
        <v>3.678E-2</v>
      </c>
      <c r="AD122" s="65">
        <v>3.678E-2</v>
      </c>
      <c r="AE122" s="65">
        <v>3.678E-2</v>
      </c>
      <c r="AF122" s="65">
        <v>3.678E-2</v>
      </c>
      <c r="AG122" s="65">
        <v>3.678E-2</v>
      </c>
      <c r="AH122" s="65">
        <v>3.678E-2</v>
      </c>
      <c r="AI122" s="44"/>
    </row>
    <row r="123" spans="2:35" x14ac:dyDescent="0.3">
      <c r="B123" s="20" t="s">
        <v>239</v>
      </c>
      <c r="C123" s="3" t="s">
        <v>46</v>
      </c>
      <c r="D123" s="3"/>
      <c r="J123" s="65">
        <v>6.5879999999999994E-2</v>
      </c>
      <c r="K123" s="65">
        <v>6.5879999999999994E-2</v>
      </c>
      <c r="L123" s="65">
        <v>6.5879999999999994E-2</v>
      </c>
      <c r="M123" s="65">
        <v>6.5879999999999994E-2</v>
      </c>
      <c r="N123" s="65">
        <v>6.5879999999999994E-2</v>
      </c>
      <c r="O123" s="65">
        <v>6.5879999999999994E-2</v>
      </c>
      <c r="P123" s="65">
        <v>6.5879999999999994E-2</v>
      </c>
      <c r="Q123" s="65">
        <v>6.5879999999999994E-2</v>
      </c>
      <c r="R123" s="65">
        <v>6.5879999999999994E-2</v>
      </c>
      <c r="S123" s="65">
        <v>6.5879999999999994E-2</v>
      </c>
      <c r="T123" s="65">
        <v>6.5879999999999994E-2</v>
      </c>
      <c r="U123" s="65">
        <v>6.5879999999999994E-2</v>
      </c>
      <c r="V123" s="65">
        <v>6.5879999999999994E-2</v>
      </c>
      <c r="W123" s="65">
        <v>6.5879999999999994E-2</v>
      </c>
      <c r="X123" s="65">
        <v>6.5879999999999994E-2</v>
      </c>
      <c r="Y123" s="65">
        <v>6.5879999999999994E-2</v>
      </c>
      <c r="Z123" s="65">
        <v>6.5879999999999994E-2</v>
      </c>
      <c r="AA123" s="65">
        <v>6.5879999999999994E-2</v>
      </c>
      <c r="AB123" s="65">
        <v>6.5879999999999994E-2</v>
      </c>
      <c r="AC123" s="65">
        <v>6.5879999999999994E-2</v>
      </c>
      <c r="AD123" s="65">
        <v>6.5879999999999994E-2</v>
      </c>
      <c r="AE123" s="65">
        <v>6.5879999999999994E-2</v>
      </c>
      <c r="AF123" s="65">
        <v>6.5879999999999994E-2</v>
      </c>
      <c r="AG123" s="65">
        <v>6.5879999999999994E-2</v>
      </c>
      <c r="AH123" s="65">
        <v>6.5879999999999994E-2</v>
      </c>
      <c r="AI123" s="44"/>
    </row>
    <row r="124" spans="2:35" x14ac:dyDescent="0.3">
      <c r="B124" s="3"/>
      <c r="C124" s="3"/>
      <c r="D124" s="3"/>
      <c r="AI124" s="44"/>
    </row>
    <row r="125" spans="2:35" x14ac:dyDescent="0.3">
      <c r="B125" s="4" t="s">
        <v>65</v>
      </c>
      <c r="C125" s="3"/>
      <c r="D125" s="5"/>
      <c r="E125" s="86"/>
      <c r="F125" s="86"/>
      <c r="G125" s="86"/>
      <c r="H125" s="86"/>
      <c r="I125" s="86"/>
      <c r="AI125" s="44"/>
    </row>
    <row r="126" spans="2:35" x14ac:dyDescent="0.3">
      <c r="B126" s="3" t="s">
        <v>49</v>
      </c>
      <c r="C126" s="3" t="s">
        <v>50</v>
      </c>
      <c r="D126" s="3" t="s">
        <v>51</v>
      </c>
      <c r="J126" s="83">
        <v>0</v>
      </c>
      <c r="K126" s="83">
        <v>0</v>
      </c>
      <c r="L126" s="83">
        <v>0</v>
      </c>
      <c r="M126" s="83">
        <v>0</v>
      </c>
      <c r="N126" s="83">
        <v>0</v>
      </c>
      <c r="O126" s="83">
        <v>0</v>
      </c>
      <c r="P126" s="83">
        <v>0</v>
      </c>
      <c r="Q126" s="83">
        <v>0</v>
      </c>
      <c r="R126" s="83">
        <v>0</v>
      </c>
      <c r="S126" s="83">
        <v>0</v>
      </c>
      <c r="T126" s="83">
        <v>0</v>
      </c>
      <c r="U126" s="83">
        <v>0</v>
      </c>
      <c r="V126" s="83">
        <v>0</v>
      </c>
      <c r="W126" s="83">
        <v>0</v>
      </c>
      <c r="X126" s="83">
        <v>0</v>
      </c>
      <c r="Y126" s="83">
        <v>0</v>
      </c>
      <c r="Z126" s="83">
        <v>0</v>
      </c>
      <c r="AA126" s="83">
        <v>0</v>
      </c>
      <c r="AB126" s="83">
        <v>0</v>
      </c>
      <c r="AC126" s="83">
        <v>0</v>
      </c>
      <c r="AD126" s="83">
        <v>0</v>
      </c>
      <c r="AE126" s="83">
        <v>0</v>
      </c>
      <c r="AF126" s="83">
        <v>0</v>
      </c>
      <c r="AG126" s="83">
        <v>0</v>
      </c>
      <c r="AH126" s="83">
        <v>0</v>
      </c>
      <c r="AI126" s="44"/>
    </row>
    <row r="127" spans="2:35" x14ac:dyDescent="0.3">
      <c r="B127" s="3" t="s">
        <v>52</v>
      </c>
      <c r="C127" s="3" t="s">
        <v>50</v>
      </c>
      <c r="D127" s="3" t="s">
        <v>51</v>
      </c>
      <c r="J127" s="83">
        <v>0</v>
      </c>
      <c r="K127" s="83">
        <v>0</v>
      </c>
      <c r="L127" s="83">
        <v>0</v>
      </c>
      <c r="M127" s="83">
        <v>0</v>
      </c>
      <c r="N127" s="83">
        <v>0</v>
      </c>
      <c r="O127" s="83">
        <v>0</v>
      </c>
      <c r="P127" s="83">
        <v>0</v>
      </c>
      <c r="Q127" s="83">
        <v>0</v>
      </c>
      <c r="R127" s="83">
        <v>0</v>
      </c>
      <c r="S127" s="83">
        <v>0</v>
      </c>
      <c r="T127" s="83">
        <v>0</v>
      </c>
      <c r="U127" s="83">
        <v>0</v>
      </c>
      <c r="V127" s="83">
        <v>0</v>
      </c>
      <c r="W127" s="83">
        <v>0</v>
      </c>
      <c r="X127" s="83">
        <v>0</v>
      </c>
      <c r="Y127" s="83">
        <v>0</v>
      </c>
      <c r="Z127" s="83">
        <v>0</v>
      </c>
      <c r="AA127" s="83">
        <v>0</v>
      </c>
      <c r="AB127" s="83">
        <v>0</v>
      </c>
      <c r="AC127" s="83">
        <v>0</v>
      </c>
      <c r="AD127" s="83">
        <v>0</v>
      </c>
      <c r="AE127" s="83">
        <v>0</v>
      </c>
      <c r="AF127" s="83">
        <v>0</v>
      </c>
      <c r="AG127" s="83">
        <v>0</v>
      </c>
      <c r="AH127" s="83">
        <v>0</v>
      </c>
      <c r="AI127" s="44"/>
    </row>
    <row r="128" spans="2:35" x14ac:dyDescent="0.3">
      <c r="B128" s="3" t="s">
        <v>53</v>
      </c>
      <c r="C128" s="3" t="s">
        <v>50</v>
      </c>
      <c r="D128" s="3" t="s">
        <v>51</v>
      </c>
      <c r="J128" s="83">
        <v>0</v>
      </c>
      <c r="K128" s="83">
        <v>0</v>
      </c>
      <c r="L128" s="83">
        <v>0</v>
      </c>
      <c r="M128" s="83">
        <v>0</v>
      </c>
      <c r="N128" s="83">
        <v>0</v>
      </c>
      <c r="O128" s="83">
        <v>0</v>
      </c>
      <c r="P128" s="83">
        <v>0</v>
      </c>
      <c r="Q128" s="83">
        <v>0</v>
      </c>
      <c r="R128" s="83">
        <v>0</v>
      </c>
      <c r="S128" s="83">
        <v>0</v>
      </c>
      <c r="T128" s="83">
        <v>0</v>
      </c>
      <c r="U128" s="83">
        <v>0</v>
      </c>
      <c r="V128" s="83">
        <v>0</v>
      </c>
      <c r="W128" s="83">
        <v>0</v>
      </c>
      <c r="X128" s="83">
        <v>0</v>
      </c>
      <c r="Y128" s="83">
        <v>0</v>
      </c>
      <c r="Z128" s="83">
        <v>0</v>
      </c>
      <c r="AA128" s="83">
        <v>0</v>
      </c>
      <c r="AB128" s="83">
        <v>0</v>
      </c>
      <c r="AC128" s="83">
        <v>0</v>
      </c>
      <c r="AD128" s="83">
        <v>0</v>
      </c>
      <c r="AE128" s="83">
        <v>0</v>
      </c>
      <c r="AF128" s="83">
        <v>0</v>
      </c>
      <c r="AG128" s="83">
        <v>0</v>
      </c>
      <c r="AH128" s="83">
        <v>0</v>
      </c>
      <c r="AI128" s="44"/>
    </row>
    <row r="129" spans="2:35" x14ac:dyDescent="0.3">
      <c r="B129" s="3" t="s">
        <v>54</v>
      </c>
      <c r="C129" s="3" t="s">
        <v>50</v>
      </c>
      <c r="D129" s="3" t="s">
        <v>51</v>
      </c>
      <c r="J129" s="83">
        <v>0</v>
      </c>
      <c r="K129" s="83">
        <v>0</v>
      </c>
      <c r="L129" s="83">
        <v>0</v>
      </c>
      <c r="M129" s="83">
        <v>0</v>
      </c>
      <c r="N129" s="83">
        <v>0</v>
      </c>
      <c r="O129" s="83">
        <v>0</v>
      </c>
      <c r="P129" s="83">
        <v>0</v>
      </c>
      <c r="Q129" s="83">
        <v>0</v>
      </c>
      <c r="R129" s="83">
        <v>0</v>
      </c>
      <c r="S129" s="83">
        <v>0</v>
      </c>
      <c r="T129" s="83">
        <v>0</v>
      </c>
      <c r="U129" s="83">
        <v>0</v>
      </c>
      <c r="V129" s="83">
        <v>0</v>
      </c>
      <c r="W129" s="83">
        <v>0</v>
      </c>
      <c r="X129" s="83">
        <v>0</v>
      </c>
      <c r="Y129" s="83">
        <v>0</v>
      </c>
      <c r="Z129" s="83">
        <v>0</v>
      </c>
      <c r="AA129" s="83">
        <v>0</v>
      </c>
      <c r="AB129" s="83">
        <v>0</v>
      </c>
      <c r="AC129" s="83">
        <v>0</v>
      </c>
      <c r="AD129" s="83">
        <v>0</v>
      </c>
      <c r="AE129" s="83">
        <v>0</v>
      </c>
      <c r="AF129" s="83">
        <v>0</v>
      </c>
      <c r="AG129" s="83">
        <v>0</v>
      </c>
      <c r="AH129" s="83">
        <v>0</v>
      </c>
      <c r="AI129" s="44"/>
    </row>
    <row r="130" spans="2:35" x14ac:dyDescent="0.3">
      <c r="B130" s="3" t="s">
        <v>55</v>
      </c>
      <c r="C130" s="3" t="s">
        <v>50</v>
      </c>
      <c r="D130" s="3" t="s">
        <v>51</v>
      </c>
      <c r="J130" s="83">
        <v>0</v>
      </c>
      <c r="K130" s="83">
        <v>0</v>
      </c>
      <c r="L130" s="83">
        <v>0</v>
      </c>
      <c r="M130" s="83">
        <v>0</v>
      </c>
      <c r="N130" s="83">
        <v>0</v>
      </c>
      <c r="O130" s="83">
        <v>0</v>
      </c>
      <c r="P130" s="83">
        <v>0</v>
      </c>
      <c r="Q130" s="83">
        <v>0</v>
      </c>
      <c r="R130" s="83">
        <v>0</v>
      </c>
      <c r="S130" s="83">
        <v>0</v>
      </c>
      <c r="T130" s="83">
        <v>0</v>
      </c>
      <c r="U130" s="83">
        <v>0</v>
      </c>
      <c r="V130" s="83">
        <v>0</v>
      </c>
      <c r="W130" s="83">
        <v>0</v>
      </c>
      <c r="X130" s="83">
        <v>0</v>
      </c>
      <c r="Y130" s="83">
        <v>0</v>
      </c>
      <c r="Z130" s="83">
        <v>0</v>
      </c>
      <c r="AA130" s="83">
        <v>0</v>
      </c>
      <c r="AB130" s="83">
        <v>0</v>
      </c>
      <c r="AC130" s="83">
        <v>0</v>
      </c>
      <c r="AD130" s="83">
        <v>0</v>
      </c>
      <c r="AE130" s="83">
        <v>0</v>
      </c>
      <c r="AF130" s="83">
        <v>0</v>
      </c>
      <c r="AG130" s="83">
        <v>0</v>
      </c>
      <c r="AH130" s="83">
        <v>0</v>
      </c>
      <c r="AI130" s="44"/>
    </row>
    <row r="131" spans="2:35" x14ac:dyDescent="0.3">
      <c r="B131" s="3" t="s">
        <v>56</v>
      </c>
      <c r="C131" s="3" t="s">
        <v>50</v>
      </c>
      <c r="D131" s="3" t="s">
        <v>51</v>
      </c>
      <c r="J131" s="83">
        <v>0</v>
      </c>
      <c r="K131" s="83">
        <v>0</v>
      </c>
      <c r="L131" s="83">
        <v>0</v>
      </c>
      <c r="M131" s="83">
        <v>0</v>
      </c>
      <c r="N131" s="83">
        <v>0</v>
      </c>
      <c r="O131" s="83">
        <v>0</v>
      </c>
      <c r="P131" s="83">
        <v>0</v>
      </c>
      <c r="Q131" s="83">
        <v>0</v>
      </c>
      <c r="R131" s="83">
        <v>0</v>
      </c>
      <c r="S131" s="83">
        <v>0</v>
      </c>
      <c r="T131" s="83">
        <v>0</v>
      </c>
      <c r="U131" s="83">
        <v>0</v>
      </c>
      <c r="V131" s="83">
        <v>0</v>
      </c>
      <c r="W131" s="83">
        <v>0</v>
      </c>
      <c r="X131" s="83">
        <v>0</v>
      </c>
      <c r="Y131" s="83">
        <v>0</v>
      </c>
      <c r="Z131" s="83">
        <v>0</v>
      </c>
      <c r="AA131" s="83">
        <v>0</v>
      </c>
      <c r="AB131" s="83">
        <v>0</v>
      </c>
      <c r="AC131" s="83">
        <v>0</v>
      </c>
      <c r="AD131" s="83">
        <v>0</v>
      </c>
      <c r="AE131" s="83">
        <v>0</v>
      </c>
      <c r="AF131" s="83">
        <v>0</v>
      </c>
      <c r="AG131" s="83">
        <v>0</v>
      </c>
      <c r="AH131" s="83">
        <v>0</v>
      </c>
      <c r="AI131" s="44"/>
    </row>
    <row r="132" spans="2:35" x14ac:dyDescent="0.3">
      <c r="B132" s="3" t="s">
        <v>57</v>
      </c>
      <c r="C132" s="3" t="s">
        <v>50</v>
      </c>
      <c r="D132" s="3" t="s">
        <v>51</v>
      </c>
      <c r="J132" s="83">
        <v>0</v>
      </c>
      <c r="K132" s="83">
        <v>0</v>
      </c>
      <c r="L132" s="83">
        <v>0</v>
      </c>
      <c r="M132" s="83">
        <v>0</v>
      </c>
      <c r="N132" s="83">
        <v>0</v>
      </c>
      <c r="O132" s="83">
        <v>0</v>
      </c>
      <c r="P132" s="83">
        <v>0</v>
      </c>
      <c r="Q132" s="83">
        <v>0</v>
      </c>
      <c r="R132" s="83">
        <v>0</v>
      </c>
      <c r="S132" s="83">
        <v>0</v>
      </c>
      <c r="T132" s="83">
        <v>0</v>
      </c>
      <c r="U132" s="83">
        <v>0</v>
      </c>
      <c r="V132" s="83">
        <v>0</v>
      </c>
      <c r="W132" s="83">
        <v>0</v>
      </c>
      <c r="X132" s="83">
        <v>0</v>
      </c>
      <c r="Y132" s="83">
        <v>0</v>
      </c>
      <c r="Z132" s="83">
        <v>0</v>
      </c>
      <c r="AA132" s="83">
        <v>0</v>
      </c>
      <c r="AB132" s="83">
        <v>0</v>
      </c>
      <c r="AC132" s="83">
        <v>0</v>
      </c>
      <c r="AD132" s="83">
        <v>0</v>
      </c>
      <c r="AE132" s="83">
        <v>0</v>
      </c>
      <c r="AF132" s="83">
        <v>0</v>
      </c>
      <c r="AG132" s="83">
        <v>0</v>
      </c>
      <c r="AH132" s="83">
        <v>0</v>
      </c>
      <c r="AI132" s="44"/>
    </row>
    <row r="133" spans="2:35" x14ac:dyDescent="0.3">
      <c r="B133" s="3" t="s">
        <v>58</v>
      </c>
      <c r="C133" s="3" t="s">
        <v>50</v>
      </c>
      <c r="D133" s="3" t="s">
        <v>51</v>
      </c>
      <c r="J133" s="83">
        <v>0</v>
      </c>
      <c r="K133" s="83">
        <v>0</v>
      </c>
      <c r="L133" s="83">
        <v>0</v>
      </c>
      <c r="M133" s="83">
        <v>0</v>
      </c>
      <c r="N133" s="83">
        <v>0</v>
      </c>
      <c r="O133" s="83">
        <v>0</v>
      </c>
      <c r="P133" s="83">
        <v>0</v>
      </c>
      <c r="Q133" s="83">
        <v>0</v>
      </c>
      <c r="R133" s="83">
        <v>0</v>
      </c>
      <c r="S133" s="83">
        <v>0</v>
      </c>
      <c r="T133" s="83">
        <v>0</v>
      </c>
      <c r="U133" s="83">
        <v>0</v>
      </c>
      <c r="V133" s="83">
        <v>0</v>
      </c>
      <c r="W133" s="83">
        <v>0</v>
      </c>
      <c r="X133" s="83">
        <v>0</v>
      </c>
      <c r="Y133" s="83">
        <v>0</v>
      </c>
      <c r="Z133" s="83">
        <v>0</v>
      </c>
      <c r="AA133" s="83">
        <v>0</v>
      </c>
      <c r="AB133" s="83">
        <v>0</v>
      </c>
      <c r="AC133" s="83">
        <v>0</v>
      </c>
      <c r="AD133" s="83">
        <v>0</v>
      </c>
      <c r="AE133" s="83">
        <v>0</v>
      </c>
      <c r="AF133" s="83">
        <v>0</v>
      </c>
      <c r="AG133" s="83">
        <v>0</v>
      </c>
      <c r="AH133" s="83">
        <v>0</v>
      </c>
      <c r="AI133" s="44"/>
    </row>
    <row r="134" spans="2:35" x14ac:dyDescent="0.3">
      <c r="B134" s="3"/>
      <c r="C134" s="3"/>
      <c r="D134" s="3"/>
      <c r="AI134" s="44"/>
    </row>
    <row r="135" spans="2:35" x14ac:dyDescent="0.3">
      <c r="B135" s="20" t="s">
        <v>236</v>
      </c>
      <c r="C135" s="3" t="s">
        <v>46</v>
      </c>
      <c r="D135" s="3"/>
      <c r="J135" s="65">
        <v>4.07E-2</v>
      </c>
      <c r="K135" s="65">
        <v>4.07E-2</v>
      </c>
      <c r="L135" s="65">
        <v>4.07E-2</v>
      </c>
      <c r="M135" s="65">
        <v>4.07E-2</v>
      </c>
      <c r="N135" s="65">
        <v>4.07E-2</v>
      </c>
      <c r="O135" s="65">
        <v>4.07E-2</v>
      </c>
      <c r="P135" s="65">
        <v>4.07E-2</v>
      </c>
      <c r="Q135" s="65">
        <v>4.07E-2</v>
      </c>
      <c r="R135" s="65">
        <v>4.07E-2</v>
      </c>
      <c r="S135" s="65">
        <v>4.07E-2</v>
      </c>
      <c r="T135" s="65">
        <v>4.07E-2</v>
      </c>
      <c r="U135" s="65">
        <v>4.07E-2</v>
      </c>
      <c r="V135" s="65">
        <v>4.07E-2</v>
      </c>
      <c r="W135" s="65">
        <v>4.07E-2</v>
      </c>
      <c r="X135" s="65">
        <v>4.07E-2</v>
      </c>
      <c r="Y135" s="65">
        <v>4.07E-2</v>
      </c>
      <c r="Z135" s="65">
        <v>4.07E-2</v>
      </c>
      <c r="AA135" s="65">
        <v>4.07E-2</v>
      </c>
      <c r="AB135" s="65">
        <v>4.07E-2</v>
      </c>
      <c r="AC135" s="65">
        <v>4.07E-2</v>
      </c>
      <c r="AD135" s="65">
        <v>4.07E-2</v>
      </c>
      <c r="AE135" s="65">
        <v>4.07E-2</v>
      </c>
      <c r="AF135" s="65">
        <v>4.07E-2</v>
      </c>
      <c r="AG135" s="65">
        <v>4.07E-2</v>
      </c>
      <c r="AH135" s="65">
        <v>4.07E-2</v>
      </c>
      <c r="AI135" s="44"/>
    </row>
    <row r="136" spans="2:35" x14ac:dyDescent="0.3">
      <c r="B136" s="20" t="s">
        <v>237</v>
      </c>
      <c r="C136" s="3" t="s">
        <v>46</v>
      </c>
      <c r="D136" s="3"/>
      <c r="J136" s="65">
        <v>4.7399999999999998E-2</v>
      </c>
      <c r="K136" s="65">
        <v>4.7399999999999998E-2</v>
      </c>
      <c r="L136" s="65">
        <v>4.7399999999999998E-2</v>
      </c>
      <c r="M136" s="65">
        <v>4.7399999999999998E-2</v>
      </c>
      <c r="N136" s="65">
        <v>4.7399999999999998E-2</v>
      </c>
      <c r="O136" s="65">
        <v>4.7399999999999998E-2</v>
      </c>
      <c r="P136" s="65">
        <v>4.7399999999999998E-2</v>
      </c>
      <c r="Q136" s="65">
        <v>4.7399999999999998E-2</v>
      </c>
      <c r="R136" s="65">
        <v>4.7399999999999998E-2</v>
      </c>
      <c r="S136" s="65">
        <v>4.7399999999999998E-2</v>
      </c>
      <c r="T136" s="65">
        <v>4.7399999999999998E-2</v>
      </c>
      <c r="U136" s="65">
        <v>4.7399999999999998E-2</v>
      </c>
      <c r="V136" s="65">
        <v>4.7399999999999998E-2</v>
      </c>
      <c r="W136" s="65">
        <v>4.7399999999999998E-2</v>
      </c>
      <c r="X136" s="65">
        <v>4.7399999999999998E-2</v>
      </c>
      <c r="Y136" s="65">
        <v>4.7399999999999998E-2</v>
      </c>
      <c r="Z136" s="65">
        <v>4.7399999999999998E-2</v>
      </c>
      <c r="AA136" s="65">
        <v>4.7399999999999998E-2</v>
      </c>
      <c r="AB136" s="65">
        <v>4.7399999999999998E-2</v>
      </c>
      <c r="AC136" s="65">
        <v>4.7399999999999998E-2</v>
      </c>
      <c r="AD136" s="65">
        <v>4.7399999999999998E-2</v>
      </c>
      <c r="AE136" s="65">
        <v>4.7399999999999998E-2</v>
      </c>
      <c r="AF136" s="65">
        <v>4.7399999999999998E-2</v>
      </c>
      <c r="AG136" s="65">
        <v>4.7399999999999998E-2</v>
      </c>
      <c r="AH136" s="65">
        <v>4.7399999999999998E-2</v>
      </c>
      <c r="AI136" s="44"/>
    </row>
    <row r="137" spans="2:35" x14ac:dyDescent="0.3">
      <c r="B137" s="20" t="s">
        <v>238</v>
      </c>
      <c r="C137" s="3" t="s">
        <v>46</v>
      </c>
      <c r="D137" s="3"/>
      <c r="J137" s="65">
        <v>3.678E-2</v>
      </c>
      <c r="K137" s="65">
        <v>3.678E-2</v>
      </c>
      <c r="L137" s="65">
        <v>3.678E-2</v>
      </c>
      <c r="M137" s="65">
        <v>3.678E-2</v>
      </c>
      <c r="N137" s="65">
        <v>3.678E-2</v>
      </c>
      <c r="O137" s="65">
        <v>3.678E-2</v>
      </c>
      <c r="P137" s="65">
        <v>3.678E-2</v>
      </c>
      <c r="Q137" s="65">
        <v>3.678E-2</v>
      </c>
      <c r="R137" s="65">
        <v>3.678E-2</v>
      </c>
      <c r="S137" s="65">
        <v>3.678E-2</v>
      </c>
      <c r="T137" s="65">
        <v>3.678E-2</v>
      </c>
      <c r="U137" s="65">
        <v>3.678E-2</v>
      </c>
      <c r="V137" s="65">
        <v>3.678E-2</v>
      </c>
      <c r="W137" s="65">
        <v>3.678E-2</v>
      </c>
      <c r="X137" s="65">
        <v>3.678E-2</v>
      </c>
      <c r="Y137" s="65">
        <v>3.678E-2</v>
      </c>
      <c r="Z137" s="65">
        <v>3.678E-2</v>
      </c>
      <c r="AA137" s="65">
        <v>3.678E-2</v>
      </c>
      <c r="AB137" s="65">
        <v>3.678E-2</v>
      </c>
      <c r="AC137" s="65">
        <v>3.678E-2</v>
      </c>
      <c r="AD137" s="65">
        <v>3.678E-2</v>
      </c>
      <c r="AE137" s="65">
        <v>3.678E-2</v>
      </c>
      <c r="AF137" s="65">
        <v>3.678E-2</v>
      </c>
      <c r="AG137" s="65">
        <v>3.678E-2</v>
      </c>
      <c r="AH137" s="65">
        <v>3.678E-2</v>
      </c>
      <c r="AI137" s="44"/>
    </row>
    <row r="138" spans="2:35" x14ac:dyDescent="0.3">
      <c r="B138" s="20" t="s">
        <v>239</v>
      </c>
      <c r="C138" s="3" t="s">
        <v>46</v>
      </c>
      <c r="D138" s="3"/>
      <c r="J138" s="65">
        <v>6.5879999999999994E-2</v>
      </c>
      <c r="K138" s="65">
        <v>6.5879999999999994E-2</v>
      </c>
      <c r="L138" s="65">
        <v>6.5879999999999994E-2</v>
      </c>
      <c r="M138" s="65">
        <v>6.5879999999999994E-2</v>
      </c>
      <c r="N138" s="65">
        <v>6.5879999999999994E-2</v>
      </c>
      <c r="O138" s="65">
        <v>6.5879999999999994E-2</v>
      </c>
      <c r="P138" s="65">
        <v>6.5879999999999994E-2</v>
      </c>
      <c r="Q138" s="65">
        <v>6.5879999999999994E-2</v>
      </c>
      <c r="R138" s="65">
        <v>6.5879999999999994E-2</v>
      </c>
      <c r="S138" s="65">
        <v>6.5879999999999994E-2</v>
      </c>
      <c r="T138" s="65">
        <v>6.5879999999999994E-2</v>
      </c>
      <c r="U138" s="65">
        <v>6.5879999999999994E-2</v>
      </c>
      <c r="V138" s="65">
        <v>6.5879999999999994E-2</v>
      </c>
      <c r="W138" s="65">
        <v>6.5879999999999994E-2</v>
      </c>
      <c r="X138" s="65">
        <v>6.5879999999999994E-2</v>
      </c>
      <c r="Y138" s="65">
        <v>6.5879999999999994E-2</v>
      </c>
      <c r="Z138" s="65">
        <v>6.5879999999999994E-2</v>
      </c>
      <c r="AA138" s="65">
        <v>6.5879999999999994E-2</v>
      </c>
      <c r="AB138" s="65">
        <v>6.5879999999999994E-2</v>
      </c>
      <c r="AC138" s="65">
        <v>6.5879999999999994E-2</v>
      </c>
      <c r="AD138" s="65">
        <v>6.5879999999999994E-2</v>
      </c>
      <c r="AE138" s="65">
        <v>6.5879999999999994E-2</v>
      </c>
      <c r="AF138" s="65">
        <v>6.5879999999999994E-2</v>
      </c>
      <c r="AG138" s="65">
        <v>6.5879999999999994E-2</v>
      </c>
      <c r="AH138" s="65">
        <v>6.5879999999999994E-2</v>
      </c>
      <c r="AI138" s="44"/>
    </row>
    <row r="139" spans="2:35" x14ac:dyDescent="0.3">
      <c r="B139" s="3"/>
      <c r="C139" s="3"/>
      <c r="D139" s="3"/>
      <c r="AI139" s="44"/>
    </row>
    <row r="140" spans="2:35" x14ac:dyDescent="0.3">
      <c r="B140" s="4" t="s">
        <v>66</v>
      </c>
      <c r="C140" s="3"/>
      <c r="D140" s="5"/>
      <c r="E140" s="86"/>
      <c r="F140" s="86"/>
      <c r="G140" s="86"/>
      <c r="H140" s="86"/>
      <c r="I140" s="86"/>
      <c r="AI140" s="44"/>
    </row>
    <row r="141" spans="2:35" x14ac:dyDescent="0.3">
      <c r="B141" s="3" t="s">
        <v>49</v>
      </c>
      <c r="C141" s="3" t="s">
        <v>50</v>
      </c>
      <c r="D141" s="3" t="s">
        <v>51</v>
      </c>
      <c r="J141" s="83">
        <v>0</v>
      </c>
      <c r="K141" s="83">
        <v>0</v>
      </c>
      <c r="L141" s="83">
        <v>0</v>
      </c>
      <c r="M141" s="83">
        <v>0</v>
      </c>
      <c r="N141" s="83">
        <v>0</v>
      </c>
      <c r="O141" s="83">
        <v>0</v>
      </c>
      <c r="P141" s="83">
        <v>0</v>
      </c>
      <c r="Q141" s="83">
        <v>0</v>
      </c>
      <c r="R141" s="83">
        <v>0</v>
      </c>
      <c r="S141" s="83">
        <v>0</v>
      </c>
      <c r="T141" s="83">
        <v>0</v>
      </c>
      <c r="U141" s="83">
        <v>0</v>
      </c>
      <c r="V141" s="83">
        <v>0</v>
      </c>
      <c r="W141" s="83">
        <v>0</v>
      </c>
      <c r="X141" s="83">
        <v>0</v>
      </c>
      <c r="Y141" s="83">
        <v>0</v>
      </c>
      <c r="Z141" s="83">
        <v>0</v>
      </c>
      <c r="AA141" s="83">
        <v>0</v>
      </c>
      <c r="AB141" s="83">
        <v>0</v>
      </c>
      <c r="AC141" s="83">
        <v>0</v>
      </c>
      <c r="AD141" s="83">
        <v>0</v>
      </c>
      <c r="AE141" s="83">
        <v>0</v>
      </c>
      <c r="AF141" s="83">
        <v>0</v>
      </c>
      <c r="AG141" s="83">
        <v>0</v>
      </c>
      <c r="AH141" s="83">
        <v>0</v>
      </c>
      <c r="AI141" s="44"/>
    </row>
    <row r="142" spans="2:35" x14ac:dyDescent="0.3">
      <c r="B142" s="3" t="s">
        <v>52</v>
      </c>
      <c r="C142" s="3" t="s">
        <v>50</v>
      </c>
      <c r="D142" s="3" t="s">
        <v>51</v>
      </c>
      <c r="J142" s="83">
        <v>0</v>
      </c>
      <c r="K142" s="83">
        <v>0</v>
      </c>
      <c r="L142" s="83">
        <v>0</v>
      </c>
      <c r="M142" s="83">
        <v>0</v>
      </c>
      <c r="N142" s="83">
        <v>0</v>
      </c>
      <c r="O142" s="83">
        <v>0</v>
      </c>
      <c r="P142" s="83">
        <v>0</v>
      </c>
      <c r="Q142" s="83">
        <v>0</v>
      </c>
      <c r="R142" s="83">
        <v>0</v>
      </c>
      <c r="S142" s="83">
        <v>0</v>
      </c>
      <c r="T142" s="83">
        <v>0</v>
      </c>
      <c r="U142" s="83">
        <v>0</v>
      </c>
      <c r="V142" s="83">
        <v>0</v>
      </c>
      <c r="W142" s="83">
        <v>0</v>
      </c>
      <c r="X142" s="83">
        <v>0</v>
      </c>
      <c r="Y142" s="83">
        <v>0</v>
      </c>
      <c r="Z142" s="83">
        <v>0</v>
      </c>
      <c r="AA142" s="83">
        <v>0</v>
      </c>
      <c r="AB142" s="83">
        <v>0</v>
      </c>
      <c r="AC142" s="83">
        <v>0</v>
      </c>
      <c r="AD142" s="83">
        <v>0</v>
      </c>
      <c r="AE142" s="83">
        <v>0</v>
      </c>
      <c r="AF142" s="83">
        <v>0</v>
      </c>
      <c r="AG142" s="83">
        <v>0</v>
      </c>
      <c r="AH142" s="83">
        <v>0</v>
      </c>
      <c r="AI142" s="44"/>
    </row>
    <row r="143" spans="2:35" x14ac:dyDescent="0.3">
      <c r="B143" s="3" t="s">
        <v>53</v>
      </c>
      <c r="C143" s="3" t="s">
        <v>50</v>
      </c>
      <c r="D143" s="3" t="s">
        <v>51</v>
      </c>
      <c r="J143" s="83">
        <v>0</v>
      </c>
      <c r="K143" s="83">
        <v>0</v>
      </c>
      <c r="L143" s="83">
        <v>0</v>
      </c>
      <c r="M143" s="83">
        <v>0</v>
      </c>
      <c r="N143" s="83">
        <v>0</v>
      </c>
      <c r="O143" s="83">
        <v>0</v>
      </c>
      <c r="P143" s="83">
        <v>0</v>
      </c>
      <c r="Q143" s="83">
        <v>0</v>
      </c>
      <c r="R143" s="83">
        <v>0</v>
      </c>
      <c r="S143" s="83">
        <v>0</v>
      </c>
      <c r="T143" s="83">
        <v>0</v>
      </c>
      <c r="U143" s="83">
        <v>0</v>
      </c>
      <c r="V143" s="83">
        <v>0</v>
      </c>
      <c r="W143" s="83">
        <v>0</v>
      </c>
      <c r="X143" s="83">
        <v>0</v>
      </c>
      <c r="Y143" s="83">
        <v>0</v>
      </c>
      <c r="Z143" s="83">
        <v>0</v>
      </c>
      <c r="AA143" s="83">
        <v>0</v>
      </c>
      <c r="AB143" s="83">
        <v>0</v>
      </c>
      <c r="AC143" s="83">
        <v>0</v>
      </c>
      <c r="AD143" s="83">
        <v>0</v>
      </c>
      <c r="AE143" s="83">
        <v>0</v>
      </c>
      <c r="AF143" s="83">
        <v>0</v>
      </c>
      <c r="AG143" s="83">
        <v>0</v>
      </c>
      <c r="AH143" s="83">
        <v>0</v>
      </c>
      <c r="AI143" s="44"/>
    </row>
    <row r="144" spans="2:35" x14ac:dyDescent="0.3">
      <c r="B144" s="3" t="s">
        <v>54</v>
      </c>
      <c r="C144" s="3" t="s">
        <v>50</v>
      </c>
      <c r="D144" s="3" t="s">
        <v>51</v>
      </c>
      <c r="J144" s="83">
        <v>0</v>
      </c>
      <c r="K144" s="83">
        <v>0</v>
      </c>
      <c r="L144" s="83">
        <v>0</v>
      </c>
      <c r="M144" s="83">
        <v>0</v>
      </c>
      <c r="N144" s="83">
        <v>0</v>
      </c>
      <c r="O144" s="83">
        <v>0</v>
      </c>
      <c r="P144" s="83">
        <v>0</v>
      </c>
      <c r="Q144" s="83">
        <v>0</v>
      </c>
      <c r="R144" s="83">
        <v>0</v>
      </c>
      <c r="S144" s="83">
        <v>0</v>
      </c>
      <c r="T144" s="83">
        <v>0</v>
      </c>
      <c r="U144" s="83">
        <v>0</v>
      </c>
      <c r="V144" s="83">
        <v>0</v>
      </c>
      <c r="W144" s="83">
        <v>0</v>
      </c>
      <c r="X144" s="83">
        <v>0</v>
      </c>
      <c r="Y144" s="83">
        <v>0</v>
      </c>
      <c r="Z144" s="83">
        <v>0</v>
      </c>
      <c r="AA144" s="83">
        <v>0</v>
      </c>
      <c r="AB144" s="83">
        <v>0</v>
      </c>
      <c r="AC144" s="83">
        <v>0</v>
      </c>
      <c r="AD144" s="83">
        <v>0</v>
      </c>
      <c r="AE144" s="83">
        <v>0</v>
      </c>
      <c r="AF144" s="83">
        <v>0</v>
      </c>
      <c r="AG144" s="83">
        <v>0</v>
      </c>
      <c r="AH144" s="83">
        <v>0</v>
      </c>
      <c r="AI144" s="44"/>
    </row>
    <row r="145" spans="2:35" x14ac:dyDescent="0.3">
      <c r="B145" s="3" t="s">
        <v>55</v>
      </c>
      <c r="C145" s="3" t="s">
        <v>50</v>
      </c>
      <c r="D145" s="3" t="s">
        <v>51</v>
      </c>
      <c r="J145" s="83">
        <v>0</v>
      </c>
      <c r="K145" s="83">
        <v>0</v>
      </c>
      <c r="L145" s="83">
        <v>0</v>
      </c>
      <c r="M145" s="83">
        <v>0</v>
      </c>
      <c r="N145" s="83">
        <v>0</v>
      </c>
      <c r="O145" s="83">
        <v>0</v>
      </c>
      <c r="P145" s="83">
        <v>0</v>
      </c>
      <c r="Q145" s="83">
        <v>0</v>
      </c>
      <c r="R145" s="83">
        <v>0</v>
      </c>
      <c r="S145" s="83">
        <v>0</v>
      </c>
      <c r="T145" s="83">
        <v>0</v>
      </c>
      <c r="U145" s="83">
        <v>0</v>
      </c>
      <c r="V145" s="83">
        <v>0</v>
      </c>
      <c r="W145" s="83">
        <v>0</v>
      </c>
      <c r="X145" s="83">
        <v>0</v>
      </c>
      <c r="Y145" s="83">
        <v>0</v>
      </c>
      <c r="Z145" s="83">
        <v>0</v>
      </c>
      <c r="AA145" s="83">
        <v>0</v>
      </c>
      <c r="AB145" s="83">
        <v>0</v>
      </c>
      <c r="AC145" s="83">
        <v>0</v>
      </c>
      <c r="AD145" s="83">
        <v>0</v>
      </c>
      <c r="AE145" s="83">
        <v>0</v>
      </c>
      <c r="AF145" s="83">
        <v>0</v>
      </c>
      <c r="AG145" s="83">
        <v>0</v>
      </c>
      <c r="AH145" s="83">
        <v>0</v>
      </c>
      <c r="AI145" s="44"/>
    </row>
    <row r="146" spans="2:35" x14ac:dyDescent="0.3">
      <c r="B146" s="3" t="s">
        <v>56</v>
      </c>
      <c r="C146" s="3" t="s">
        <v>50</v>
      </c>
      <c r="D146" s="3" t="s">
        <v>51</v>
      </c>
      <c r="J146" s="83">
        <v>0</v>
      </c>
      <c r="K146" s="83">
        <v>0</v>
      </c>
      <c r="L146" s="83">
        <v>0</v>
      </c>
      <c r="M146" s="83">
        <v>0</v>
      </c>
      <c r="N146" s="83">
        <v>0</v>
      </c>
      <c r="O146" s="83">
        <v>0</v>
      </c>
      <c r="P146" s="83">
        <v>0</v>
      </c>
      <c r="Q146" s="83">
        <v>0</v>
      </c>
      <c r="R146" s="83">
        <v>0</v>
      </c>
      <c r="S146" s="83">
        <v>0</v>
      </c>
      <c r="T146" s="83">
        <v>0</v>
      </c>
      <c r="U146" s="83">
        <v>0</v>
      </c>
      <c r="V146" s="83">
        <v>0</v>
      </c>
      <c r="W146" s="83">
        <v>0</v>
      </c>
      <c r="X146" s="83">
        <v>0</v>
      </c>
      <c r="Y146" s="83">
        <v>0</v>
      </c>
      <c r="Z146" s="83">
        <v>0</v>
      </c>
      <c r="AA146" s="83">
        <v>0</v>
      </c>
      <c r="AB146" s="83">
        <v>0</v>
      </c>
      <c r="AC146" s="83">
        <v>0</v>
      </c>
      <c r="AD146" s="83">
        <v>0</v>
      </c>
      <c r="AE146" s="83">
        <v>0</v>
      </c>
      <c r="AF146" s="83">
        <v>0</v>
      </c>
      <c r="AG146" s="83">
        <v>0</v>
      </c>
      <c r="AH146" s="83">
        <v>0</v>
      </c>
      <c r="AI146" s="44"/>
    </row>
    <row r="147" spans="2:35" x14ac:dyDescent="0.3">
      <c r="B147" s="3" t="s">
        <v>57</v>
      </c>
      <c r="C147" s="3" t="s">
        <v>50</v>
      </c>
      <c r="D147" s="3" t="s">
        <v>51</v>
      </c>
      <c r="J147" s="83">
        <v>0</v>
      </c>
      <c r="K147" s="83">
        <v>0</v>
      </c>
      <c r="L147" s="83">
        <v>0</v>
      </c>
      <c r="M147" s="83">
        <v>0</v>
      </c>
      <c r="N147" s="83">
        <v>0</v>
      </c>
      <c r="O147" s="83">
        <v>0</v>
      </c>
      <c r="P147" s="83">
        <v>0</v>
      </c>
      <c r="Q147" s="83">
        <v>0</v>
      </c>
      <c r="R147" s="83">
        <v>0</v>
      </c>
      <c r="S147" s="83">
        <v>0</v>
      </c>
      <c r="T147" s="83">
        <v>0</v>
      </c>
      <c r="U147" s="83">
        <v>0</v>
      </c>
      <c r="V147" s="83">
        <v>0</v>
      </c>
      <c r="W147" s="83">
        <v>0</v>
      </c>
      <c r="X147" s="83">
        <v>0</v>
      </c>
      <c r="Y147" s="83">
        <v>0</v>
      </c>
      <c r="Z147" s="83">
        <v>0</v>
      </c>
      <c r="AA147" s="83">
        <v>0</v>
      </c>
      <c r="AB147" s="83">
        <v>0</v>
      </c>
      <c r="AC147" s="83">
        <v>0</v>
      </c>
      <c r="AD147" s="83">
        <v>0</v>
      </c>
      <c r="AE147" s="83">
        <v>0</v>
      </c>
      <c r="AF147" s="83">
        <v>0</v>
      </c>
      <c r="AG147" s="83">
        <v>0</v>
      </c>
      <c r="AH147" s="83">
        <v>0</v>
      </c>
      <c r="AI147" s="44"/>
    </row>
    <row r="148" spans="2:35" x14ac:dyDescent="0.3">
      <c r="B148" s="3" t="s">
        <v>58</v>
      </c>
      <c r="C148" s="3" t="s">
        <v>50</v>
      </c>
      <c r="D148" s="3" t="s">
        <v>51</v>
      </c>
      <c r="J148" s="83">
        <v>0</v>
      </c>
      <c r="K148" s="83">
        <v>0</v>
      </c>
      <c r="L148" s="83">
        <v>0</v>
      </c>
      <c r="M148" s="83">
        <v>0</v>
      </c>
      <c r="N148" s="83">
        <v>0</v>
      </c>
      <c r="O148" s="83">
        <v>0</v>
      </c>
      <c r="P148" s="83">
        <v>0</v>
      </c>
      <c r="Q148" s="83">
        <v>0</v>
      </c>
      <c r="R148" s="83">
        <v>0</v>
      </c>
      <c r="S148" s="83">
        <v>0</v>
      </c>
      <c r="T148" s="83">
        <v>0</v>
      </c>
      <c r="U148" s="83">
        <v>0</v>
      </c>
      <c r="V148" s="83">
        <v>0</v>
      </c>
      <c r="W148" s="83">
        <v>0</v>
      </c>
      <c r="X148" s="83">
        <v>0</v>
      </c>
      <c r="Y148" s="83">
        <v>0</v>
      </c>
      <c r="Z148" s="83">
        <v>0</v>
      </c>
      <c r="AA148" s="83">
        <v>0</v>
      </c>
      <c r="AB148" s="83">
        <v>0</v>
      </c>
      <c r="AC148" s="83">
        <v>0</v>
      </c>
      <c r="AD148" s="83">
        <v>0</v>
      </c>
      <c r="AE148" s="83">
        <v>0</v>
      </c>
      <c r="AF148" s="83">
        <v>0</v>
      </c>
      <c r="AG148" s="83">
        <v>0</v>
      </c>
      <c r="AH148" s="83">
        <v>0</v>
      </c>
      <c r="AI148" s="44"/>
    </row>
    <row r="149" spans="2:35" x14ac:dyDescent="0.3">
      <c r="B149" s="3"/>
      <c r="C149" s="3"/>
      <c r="D149" s="3"/>
      <c r="AI149" s="44"/>
    </row>
    <row r="150" spans="2:35" x14ac:dyDescent="0.3">
      <c r="B150" s="20" t="s">
        <v>236</v>
      </c>
      <c r="C150" s="3" t="s">
        <v>46</v>
      </c>
      <c r="D150" s="3"/>
      <c r="J150" s="65">
        <v>4.07E-2</v>
      </c>
      <c r="K150" s="65">
        <v>4.07E-2</v>
      </c>
      <c r="L150" s="65">
        <v>4.07E-2</v>
      </c>
      <c r="M150" s="65">
        <v>4.07E-2</v>
      </c>
      <c r="N150" s="65">
        <v>4.07E-2</v>
      </c>
      <c r="O150" s="65">
        <v>4.07E-2</v>
      </c>
      <c r="P150" s="65">
        <v>4.07E-2</v>
      </c>
      <c r="Q150" s="65">
        <v>4.07E-2</v>
      </c>
      <c r="R150" s="65">
        <v>4.07E-2</v>
      </c>
      <c r="S150" s="65">
        <v>4.07E-2</v>
      </c>
      <c r="T150" s="65">
        <v>4.07E-2</v>
      </c>
      <c r="U150" s="65">
        <v>4.07E-2</v>
      </c>
      <c r="V150" s="65">
        <v>4.07E-2</v>
      </c>
      <c r="W150" s="65">
        <v>4.07E-2</v>
      </c>
      <c r="X150" s="65">
        <v>4.07E-2</v>
      </c>
      <c r="Y150" s="65">
        <v>4.07E-2</v>
      </c>
      <c r="Z150" s="65">
        <v>4.07E-2</v>
      </c>
      <c r="AA150" s="65">
        <v>4.07E-2</v>
      </c>
      <c r="AB150" s="65">
        <v>4.07E-2</v>
      </c>
      <c r="AC150" s="65">
        <v>4.07E-2</v>
      </c>
      <c r="AD150" s="65">
        <v>4.07E-2</v>
      </c>
      <c r="AE150" s="65">
        <v>4.07E-2</v>
      </c>
      <c r="AF150" s="65">
        <v>4.07E-2</v>
      </c>
      <c r="AG150" s="65">
        <v>4.07E-2</v>
      </c>
      <c r="AH150" s="65">
        <v>4.07E-2</v>
      </c>
      <c r="AI150" s="44"/>
    </row>
    <row r="151" spans="2:35" x14ac:dyDescent="0.3">
      <c r="B151" s="20" t="s">
        <v>237</v>
      </c>
      <c r="C151" s="3" t="s">
        <v>46</v>
      </c>
      <c r="D151" s="3"/>
      <c r="J151" s="65">
        <v>4.7399999999999998E-2</v>
      </c>
      <c r="K151" s="65">
        <v>4.7399999999999998E-2</v>
      </c>
      <c r="L151" s="65">
        <v>4.7399999999999998E-2</v>
      </c>
      <c r="M151" s="65">
        <v>4.7399999999999998E-2</v>
      </c>
      <c r="N151" s="65">
        <v>4.7399999999999998E-2</v>
      </c>
      <c r="O151" s="65">
        <v>4.7399999999999998E-2</v>
      </c>
      <c r="P151" s="65">
        <v>4.7399999999999998E-2</v>
      </c>
      <c r="Q151" s="65">
        <v>4.7399999999999998E-2</v>
      </c>
      <c r="R151" s="65">
        <v>4.7399999999999998E-2</v>
      </c>
      <c r="S151" s="65">
        <v>4.7399999999999998E-2</v>
      </c>
      <c r="T151" s="65">
        <v>4.7399999999999998E-2</v>
      </c>
      <c r="U151" s="65">
        <v>4.7399999999999998E-2</v>
      </c>
      <c r="V151" s="65">
        <v>4.7399999999999998E-2</v>
      </c>
      <c r="W151" s="65">
        <v>4.7399999999999998E-2</v>
      </c>
      <c r="X151" s="65">
        <v>4.7399999999999998E-2</v>
      </c>
      <c r="Y151" s="65">
        <v>4.7399999999999998E-2</v>
      </c>
      <c r="Z151" s="65">
        <v>4.7399999999999998E-2</v>
      </c>
      <c r="AA151" s="65">
        <v>4.7399999999999998E-2</v>
      </c>
      <c r="AB151" s="65">
        <v>4.7399999999999998E-2</v>
      </c>
      <c r="AC151" s="65">
        <v>4.7399999999999998E-2</v>
      </c>
      <c r="AD151" s="65">
        <v>4.7399999999999998E-2</v>
      </c>
      <c r="AE151" s="65">
        <v>4.7399999999999998E-2</v>
      </c>
      <c r="AF151" s="65">
        <v>4.7399999999999998E-2</v>
      </c>
      <c r="AG151" s="65">
        <v>4.7399999999999998E-2</v>
      </c>
      <c r="AH151" s="65">
        <v>4.7399999999999998E-2</v>
      </c>
      <c r="AI151" s="44"/>
    </row>
    <row r="152" spans="2:35" x14ac:dyDescent="0.3">
      <c r="B152" s="20" t="s">
        <v>238</v>
      </c>
      <c r="C152" s="3" t="s">
        <v>46</v>
      </c>
      <c r="D152" s="3"/>
      <c r="J152" s="65">
        <v>3.678E-2</v>
      </c>
      <c r="K152" s="65">
        <v>3.678E-2</v>
      </c>
      <c r="L152" s="65">
        <v>3.678E-2</v>
      </c>
      <c r="M152" s="65">
        <v>3.678E-2</v>
      </c>
      <c r="N152" s="65">
        <v>3.678E-2</v>
      </c>
      <c r="O152" s="65">
        <v>3.678E-2</v>
      </c>
      <c r="P152" s="65">
        <v>3.678E-2</v>
      </c>
      <c r="Q152" s="65">
        <v>3.678E-2</v>
      </c>
      <c r="R152" s="65">
        <v>3.678E-2</v>
      </c>
      <c r="S152" s="65">
        <v>3.678E-2</v>
      </c>
      <c r="T152" s="65">
        <v>3.678E-2</v>
      </c>
      <c r="U152" s="65">
        <v>3.678E-2</v>
      </c>
      <c r="V152" s="65">
        <v>3.678E-2</v>
      </c>
      <c r="W152" s="65">
        <v>3.678E-2</v>
      </c>
      <c r="X152" s="65">
        <v>3.678E-2</v>
      </c>
      <c r="Y152" s="65">
        <v>3.678E-2</v>
      </c>
      <c r="Z152" s="65">
        <v>3.678E-2</v>
      </c>
      <c r="AA152" s="65">
        <v>3.678E-2</v>
      </c>
      <c r="AB152" s="65">
        <v>3.678E-2</v>
      </c>
      <c r="AC152" s="65">
        <v>3.678E-2</v>
      </c>
      <c r="AD152" s="65">
        <v>3.678E-2</v>
      </c>
      <c r="AE152" s="65">
        <v>3.678E-2</v>
      </c>
      <c r="AF152" s="65">
        <v>3.678E-2</v>
      </c>
      <c r="AG152" s="65">
        <v>3.678E-2</v>
      </c>
      <c r="AH152" s="65">
        <v>3.678E-2</v>
      </c>
      <c r="AI152" s="44"/>
    </row>
    <row r="153" spans="2:35" x14ac:dyDescent="0.3">
      <c r="B153" s="20" t="s">
        <v>239</v>
      </c>
      <c r="C153" s="3" t="s">
        <v>46</v>
      </c>
      <c r="D153" s="3"/>
      <c r="J153" s="65">
        <v>6.5879999999999994E-2</v>
      </c>
      <c r="K153" s="65">
        <v>6.5879999999999994E-2</v>
      </c>
      <c r="L153" s="65">
        <v>6.5879999999999994E-2</v>
      </c>
      <c r="M153" s="65">
        <v>6.5879999999999994E-2</v>
      </c>
      <c r="N153" s="65">
        <v>6.5879999999999994E-2</v>
      </c>
      <c r="O153" s="65">
        <v>6.5879999999999994E-2</v>
      </c>
      <c r="P153" s="65">
        <v>6.5879999999999994E-2</v>
      </c>
      <c r="Q153" s="65">
        <v>6.5879999999999994E-2</v>
      </c>
      <c r="R153" s="65">
        <v>6.5879999999999994E-2</v>
      </c>
      <c r="S153" s="65">
        <v>6.5879999999999994E-2</v>
      </c>
      <c r="T153" s="65">
        <v>6.5879999999999994E-2</v>
      </c>
      <c r="U153" s="65">
        <v>6.5879999999999994E-2</v>
      </c>
      <c r="V153" s="65">
        <v>6.5879999999999994E-2</v>
      </c>
      <c r="W153" s="65">
        <v>6.5879999999999994E-2</v>
      </c>
      <c r="X153" s="65">
        <v>6.5879999999999994E-2</v>
      </c>
      <c r="Y153" s="65">
        <v>6.5879999999999994E-2</v>
      </c>
      <c r="Z153" s="65">
        <v>6.5879999999999994E-2</v>
      </c>
      <c r="AA153" s="65">
        <v>6.5879999999999994E-2</v>
      </c>
      <c r="AB153" s="65">
        <v>6.5879999999999994E-2</v>
      </c>
      <c r="AC153" s="65">
        <v>6.5879999999999994E-2</v>
      </c>
      <c r="AD153" s="65">
        <v>6.5879999999999994E-2</v>
      </c>
      <c r="AE153" s="65">
        <v>6.5879999999999994E-2</v>
      </c>
      <c r="AF153" s="65">
        <v>6.5879999999999994E-2</v>
      </c>
      <c r="AG153" s="65">
        <v>6.5879999999999994E-2</v>
      </c>
      <c r="AH153" s="65">
        <v>6.5879999999999994E-2</v>
      </c>
      <c r="AI153" s="44"/>
    </row>
    <row r="154" spans="2:35" x14ac:dyDescent="0.3">
      <c r="B154" s="3"/>
      <c r="C154" s="3"/>
      <c r="D154" s="3"/>
      <c r="AI154" s="44"/>
    </row>
    <row r="155" spans="2:35" x14ac:dyDescent="0.3">
      <c r="B155" s="4" t="s">
        <v>67</v>
      </c>
      <c r="C155" s="3"/>
      <c r="D155" s="5"/>
      <c r="E155" s="86"/>
      <c r="F155" s="86"/>
      <c r="G155" s="86"/>
      <c r="H155" s="86"/>
      <c r="I155" s="86"/>
      <c r="AI155" s="44"/>
    </row>
    <row r="156" spans="2:35" x14ac:dyDescent="0.3">
      <c r="B156" s="3" t="s">
        <v>49</v>
      </c>
      <c r="C156" s="3" t="s">
        <v>50</v>
      </c>
      <c r="D156" s="3" t="s">
        <v>51</v>
      </c>
      <c r="J156" s="83">
        <v>0</v>
      </c>
      <c r="K156" s="83">
        <v>0</v>
      </c>
      <c r="L156" s="83">
        <v>0</v>
      </c>
      <c r="M156" s="83">
        <v>0</v>
      </c>
      <c r="N156" s="83">
        <v>0</v>
      </c>
      <c r="O156" s="83">
        <v>0</v>
      </c>
      <c r="P156" s="83">
        <v>0</v>
      </c>
      <c r="Q156" s="83">
        <v>0</v>
      </c>
      <c r="R156" s="83">
        <v>0</v>
      </c>
      <c r="S156" s="83">
        <v>0</v>
      </c>
      <c r="T156" s="83">
        <v>0</v>
      </c>
      <c r="U156" s="83">
        <v>0</v>
      </c>
      <c r="V156" s="83">
        <v>0</v>
      </c>
      <c r="W156" s="83">
        <v>0</v>
      </c>
      <c r="X156" s="83">
        <v>0</v>
      </c>
      <c r="Y156" s="83">
        <v>0</v>
      </c>
      <c r="Z156" s="83">
        <v>0</v>
      </c>
      <c r="AA156" s="83">
        <v>0</v>
      </c>
      <c r="AB156" s="83">
        <v>0</v>
      </c>
      <c r="AC156" s="83">
        <v>0</v>
      </c>
      <c r="AD156" s="83">
        <v>0</v>
      </c>
      <c r="AE156" s="83">
        <v>0</v>
      </c>
      <c r="AF156" s="83">
        <v>0</v>
      </c>
      <c r="AG156" s="83">
        <v>0</v>
      </c>
      <c r="AH156" s="83">
        <v>0</v>
      </c>
      <c r="AI156" s="44"/>
    </row>
    <row r="157" spans="2:35" x14ac:dyDescent="0.3">
      <c r="B157" s="3" t="s">
        <v>52</v>
      </c>
      <c r="C157" s="3" t="s">
        <v>50</v>
      </c>
      <c r="D157" s="3" t="s">
        <v>51</v>
      </c>
      <c r="J157" s="83">
        <v>0</v>
      </c>
      <c r="K157" s="83">
        <v>0</v>
      </c>
      <c r="L157" s="83">
        <v>0</v>
      </c>
      <c r="M157" s="83">
        <v>0</v>
      </c>
      <c r="N157" s="83">
        <v>0</v>
      </c>
      <c r="O157" s="83">
        <v>0</v>
      </c>
      <c r="P157" s="83">
        <v>0</v>
      </c>
      <c r="Q157" s="83">
        <v>0</v>
      </c>
      <c r="R157" s="83">
        <v>0</v>
      </c>
      <c r="S157" s="83">
        <v>0</v>
      </c>
      <c r="T157" s="83">
        <v>0</v>
      </c>
      <c r="U157" s="83">
        <v>0</v>
      </c>
      <c r="V157" s="83">
        <v>0</v>
      </c>
      <c r="W157" s="83">
        <v>0</v>
      </c>
      <c r="X157" s="83">
        <v>0</v>
      </c>
      <c r="Y157" s="83">
        <v>0</v>
      </c>
      <c r="Z157" s="83">
        <v>0</v>
      </c>
      <c r="AA157" s="83">
        <v>0</v>
      </c>
      <c r="AB157" s="83">
        <v>0</v>
      </c>
      <c r="AC157" s="83">
        <v>0</v>
      </c>
      <c r="AD157" s="83">
        <v>0</v>
      </c>
      <c r="AE157" s="83">
        <v>0</v>
      </c>
      <c r="AF157" s="83">
        <v>0</v>
      </c>
      <c r="AG157" s="83">
        <v>0</v>
      </c>
      <c r="AH157" s="83">
        <v>0</v>
      </c>
      <c r="AI157" s="44"/>
    </row>
    <row r="158" spans="2:35" x14ac:dyDescent="0.3">
      <c r="B158" s="3" t="s">
        <v>53</v>
      </c>
      <c r="C158" s="3" t="s">
        <v>50</v>
      </c>
      <c r="D158" s="3" t="s">
        <v>51</v>
      </c>
      <c r="J158" s="83">
        <v>0</v>
      </c>
      <c r="K158" s="83">
        <v>0</v>
      </c>
      <c r="L158" s="83">
        <v>0</v>
      </c>
      <c r="M158" s="83">
        <v>0</v>
      </c>
      <c r="N158" s="83">
        <v>0</v>
      </c>
      <c r="O158" s="83">
        <v>0</v>
      </c>
      <c r="P158" s="83">
        <v>0</v>
      </c>
      <c r="Q158" s="83">
        <v>0</v>
      </c>
      <c r="R158" s="83">
        <v>0</v>
      </c>
      <c r="S158" s="83">
        <v>0</v>
      </c>
      <c r="T158" s="83">
        <v>0</v>
      </c>
      <c r="U158" s="83">
        <v>0</v>
      </c>
      <c r="V158" s="83">
        <v>0</v>
      </c>
      <c r="W158" s="83">
        <v>0</v>
      </c>
      <c r="X158" s="83">
        <v>0</v>
      </c>
      <c r="Y158" s="83">
        <v>0</v>
      </c>
      <c r="Z158" s="83">
        <v>0</v>
      </c>
      <c r="AA158" s="83">
        <v>0</v>
      </c>
      <c r="AB158" s="83">
        <v>0</v>
      </c>
      <c r="AC158" s="83">
        <v>0</v>
      </c>
      <c r="AD158" s="83">
        <v>0</v>
      </c>
      <c r="AE158" s="83">
        <v>0</v>
      </c>
      <c r="AF158" s="83">
        <v>0</v>
      </c>
      <c r="AG158" s="83">
        <v>0</v>
      </c>
      <c r="AH158" s="83">
        <v>0</v>
      </c>
      <c r="AI158" s="44"/>
    </row>
    <row r="159" spans="2:35" x14ac:dyDescent="0.3">
      <c r="B159" s="3" t="s">
        <v>54</v>
      </c>
      <c r="C159" s="3" t="s">
        <v>50</v>
      </c>
      <c r="D159" s="3" t="s">
        <v>51</v>
      </c>
      <c r="J159" s="83">
        <v>0</v>
      </c>
      <c r="K159" s="83">
        <v>0</v>
      </c>
      <c r="L159" s="83">
        <v>0</v>
      </c>
      <c r="M159" s="83">
        <v>0</v>
      </c>
      <c r="N159" s="83">
        <v>0</v>
      </c>
      <c r="O159" s="83">
        <v>0</v>
      </c>
      <c r="P159" s="83">
        <v>0</v>
      </c>
      <c r="Q159" s="83">
        <v>0</v>
      </c>
      <c r="R159" s="83">
        <v>0</v>
      </c>
      <c r="S159" s="83">
        <v>0</v>
      </c>
      <c r="T159" s="83">
        <v>0</v>
      </c>
      <c r="U159" s="83">
        <v>0</v>
      </c>
      <c r="V159" s="83">
        <v>0</v>
      </c>
      <c r="W159" s="83">
        <v>0</v>
      </c>
      <c r="X159" s="83">
        <v>0</v>
      </c>
      <c r="Y159" s="83">
        <v>0</v>
      </c>
      <c r="Z159" s="83">
        <v>0</v>
      </c>
      <c r="AA159" s="83">
        <v>0</v>
      </c>
      <c r="AB159" s="83">
        <v>0</v>
      </c>
      <c r="AC159" s="83">
        <v>0</v>
      </c>
      <c r="AD159" s="83">
        <v>0</v>
      </c>
      <c r="AE159" s="83">
        <v>0</v>
      </c>
      <c r="AF159" s="83">
        <v>0</v>
      </c>
      <c r="AG159" s="83">
        <v>0</v>
      </c>
      <c r="AH159" s="83">
        <v>0</v>
      </c>
      <c r="AI159" s="44"/>
    </row>
    <row r="160" spans="2:35" x14ac:dyDescent="0.3">
      <c r="B160" s="3" t="s">
        <v>55</v>
      </c>
      <c r="C160" s="3" t="s">
        <v>50</v>
      </c>
      <c r="D160" s="3" t="s">
        <v>51</v>
      </c>
      <c r="J160" s="83">
        <v>0</v>
      </c>
      <c r="K160" s="83">
        <v>0</v>
      </c>
      <c r="L160" s="83">
        <v>0</v>
      </c>
      <c r="M160" s="83">
        <v>0</v>
      </c>
      <c r="N160" s="83">
        <v>0</v>
      </c>
      <c r="O160" s="83">
        <v>0</v>
      </c>
      <c r="P160" s="83">
        <v>0</v>
      </c>
      <c r="Q160" s="83">
        <v>0</v>
      </c>
      <c r="R160" s="83">
        <v>0</v>
      </c>
      <c r="S160" s="83">
        <v>0</v>
      </c>
      <c r="T160" s="83">
        <v>0</v>
      </c>
      <c r="U160" s="83">
        <v>0</v>
      </c>
      <c r="V160" s="83">
        <v>0</v>
      </c>
      <c r="W160" s="83">
        <v>0</v>
      </c>
      <c r="X160" s="83">
        <v>0</v>
      </c>
      <c r="Y160" s="83">
        <v>0</v>
      </c>
      <c r="Z160" s="83">
        <v>0</v>
      </c>
      <c r="AA160" s="83">
        <v>0</v>
      </c>
      <c r="AB160" s="83">
        <v>0</v>
      </c>
      <c r="AC160" s="83">
        <v>0</v>
      </c>
      <c r="AD160" s="83">
        <v>0</v>
      </c>
      <c r="AE160" s="83">
        <v>0</v>
      </c>
      <c r="AF160" s="83">
        <v>0</v>
      </c>
      <c r="AG160" s="83">
        <v>0</v>
      </c>
      <c r="AH160" s="83">
        <v>0</v>
      </c>
      <c r="AI160" s="44"/>
    </row>
    <row r="161" spans="2:35" x14ac:dyDescent="0.3">
      <c r="B161" s="3" t="s">
        <v>56</v>
      </c>
      <c r="C161" s="3" t="s">
        <v>50</v>
      </c>
      <c r="D161" s="3" t="s">
        <v>51</v>
      </c>
      <c r="J161" s="83">
        <v>0</v>
      </c>
      <c r="K161" s="83">
        <v>0</v>
      </c>
      <c r="L161" s="83">
        <v>0</v>
      </c>
      <c r="M161" s="83">
        <v>0</v>
      </c>
      <c r="N161" s="83">
        <v>0</v>
      </c>
      <c r="O161" s="83">
        <v>0</v>
      </c>
      <c r="P161" s="83">
        <v>0</v>
      </c>
      <c r="Q161" s="83">
        <v>0</v>
      </c>
      <c r="R161" s="83">
        <v>0</v>
      </c>
      <c r="S161" s="83">
        <v>0</v>
      </c>
      <c r="T161" s="83">
        <v>0</v>
      </c>
      <c r="U161" s="83">
        <v>0</v>
      </c>
      <c r="V161" s="83">
        <v>0</v>
      </c>
      <c r="W161" s="83">
        <v>0</v>
      </c>
      <c r="X161" s="83">
        <v>0</v>
      </c>
      <c r="Y161" s="83">
        <v>0</v>
      </c>
      <c r="Z161" s="83">
        <v>0</v>
      </c>
      <c r="AA161" s="83">
        <v>0</v>
      </c>
      <c r="AB161" s="83">
        <v>0</v>
      </c>
      <c r="AC161" s="83">
        <v>0</v>
      </c>
      <c r="AD161" s="83">
        <v>0</v>
      </c>
      <c r="AE161" s="83">
        <v>0</v>
      </c>
      <c r="AF161" s="83">
        <v>0</v>
      </c>
      <c r="AG161" s="83">
        <v>0</v>
      </c>
      <c r="AH161" s="83">
        <v>0</v>
      </c>
      <c r="AI161" s="44"/>
    </row>
    <row r="162" spans="2:35" x14ac:dyDescent="0.3">
      <c r="B162" s="3" t="s">
        <v>57</v>
      </c>
      <c r="C162" s="3" t="s">
        <v>50</v>
      </c>
      <c r="D162" s="3" t="s">
        <v>51</v>
      </c>
      <c r="J162" s="83">
        <v>0</v>
      </c>
      <c r="K162" s="83">
        <v>0</v>
      </c>
      <c r="L162" s="83">
        <v>0</v>
      </c>
      <c r="M162" s="83">
        <v>0</v>
      </c>
      <c r="N162" s="83">
        <v>0</v>
      </c>
      <c r="O162" s="83">
        <v>0</v>
      </c>
      <c r="P162" s="83">
        <v>0</v>
      </c>
      <c r="Q162" s="83">
        <v>0</v>
      </c>
      <c r="R162" s="83">
        <v>0</v>
      </c>
      <c r="S162" s="83">
        <v>0</v>
      </c>
      <c r="T162" s="83">
        <v>0</v>
      </c>
      <c r="U162" s="83">
        <v>0</v>
      </c>
      <c r="V162" s="83">
        <v>0</v>
      </c>
      <c r="W162" s="83">
        <v>0</v>
      </c>
      <c r="X162" s="83">
        <v>0</v>
      </c>
      <c r="Y162" s="83">
        <v>0</v>
      </c>
      <c r="Z162" s="83">
        <v>0</v>
      </c>
      <c r="AA162" s="83">
        <v>0</v>
      </c>
      <c r="AB162" s="83">
        <v>0</v>
      </c>
      <c r="AC162" s="83">
        <v>0</v>
      </c>
      <c r="AD162" s="83">
        <v>0</v>
      </c>
      <c r="AE162" s="83">
        <v>0</v>
      </c>
      <c r="AF162" s="83">
        <v>0</v>
      </c>
      <c r="AG162" s="83">
        <v>0</v>
      </c>
      <c r="AH162" s="83">
        <v>0</v>
      </c>
      <c r="AI162" s="44"/>
    </row>
    <row r="163" spans="2:35" x14ac:dyDescent="0.3">
      <c r="B163" s="3" t="s">
        <v>58</v>
      </c>
      <c r="C163" s="3" t="s">
        <v>50</v>
      </c>
      <c r="D163" s="3" t="s">
        <v>51</v>
      </c>
      <c r="J163" s="83">
        <v>0</v>
      </c>
      <c r="K163" s="83">
        <v>0</v>
      </c>
      <c r="L163" s="83">
        <v>0</v>
      </c>
      <c r="M163" s="83">
        <v>0</v>
      </c>
      <c r="N163" s="83">
        <v>0</v>
      </c>
      <c r="O163" s="83">
        <v>0</v>
      </c>
      <c r="P163" s="83">
        <v>0</v>
      </c>
      <c r="Q163" s="83">
        <v>0</v>
      </c>
      <c r="R163" s="83">
        <v>0</v>
      </c>
      <c r="S163" s="83">
        <v>0</v>
      </c>
      <c r="T163" s="83">
        <v>0</v>
      </c>
      <c r="U163" s="83">
        <v>0</v>
      </c>
      <c r="V163" s="83">
        <v>0</v>
      </c>
      <c r="W163" s="83">
        <v>0</v>
      </c>
      <c r="X163" s="83">
        <v>0</v>
      </c>
      <c r="Y163" s="83">
        <v>0</v>
      </c>
      <c r="Z163" s="83">
        <v>0</v>
      </c>
      <c r="AA163" s="83">
        <v>0</v>
      </c>
      <c r="AB163" s="83">
        <v>0</v>
      </c>
      <c r="AC163" s="83">
        <v>0</v>
      </c>
      <c r="AD163" s="83">
        <v>0</v>
      </c>
      <c r="AE163" s="83">
        <v>0</v>
      </c>
      <c r="AF163" s="83">
        <v>0</v>
      </c>
      <c r="AG163" s="83">
        <v>0</v>
      </c>
      <c r="AH163" s="83">
        <v>0</v>
      </c>
      <c r="AI163" s="44"/>
    </row>
    <row r="164" spans="2:35" x14ac:dyDescent="0.3">
      <c r="B164" s="3"/>
      <c r="C164" s="3"/>
      <c r="D164" s="3"/>
      <c r="AI164" s="44"/>
    </row>
    <row r="165" spans="2:35" x14ac:dyDescent="0.3">
      <c r="B165" s="20" t="s">
        <v>236</v>
      </c>
      <c r="C165" s="3" t="s">
        <v>46</v>
      </c>
      <c r="D165" s="3"/>
      <c r="J165" s="65">
        <v>4.07E-2</v>
      </c>
      <c r="K165" s="65">
        <v>4.07E-2</v>
      </c>
      <c r="L165" s="65">
        <v>4.07E-2</v>
      </c>
      <c r="M165" s="65">
        <v>4.07E-2</v>
      </c>
      <c r="N165" s="65">
        <v>4.07E-2</v>
      </c>
      <c r="O165" s="65">
        <v>4.07E-2</v>
      </c>
      <c r="P165" s="65">
        <v>4.07E-2</v>
      </c>
      <c r="Q165" s="65">
        <v>4.07E-2</v>
      </c>
      <c r="R165" s="65">
        <v>4.07E-2</v>
      </c>
      <c r="S165" s="65">
        <v>4.07E-2</v>
      </c>
      <c r="T165" s="65">
        <v>4.07E-2</v>
      </c>
      <c r="U165" s="65">
        <v>4.07E-2</v>
      </c>
      <c r="V165" s="65">
        <v>4.07E-2</v>
      </c>
      <c r="W165" s="65">
        <v>4.07E-2</v>
      </c>
      <c r="X165" s="65">
        <v>4.07E-2</v>
      </c>
      <c r="Y165" s="65">
        <v>4.07E-2</v>
      </c>
      <c r="Z165" s="65">
        <v>4.07E-2</v>
      </c>
      <c r="AA165" s="65">
        <v>4.07E-2</v>
      </c>
      <c r="AB165" s="65">
        <v>4.07E-2</v>
      </c>
      <c r="AC165" s="65">
        <v>4.07E-2</v>
      </c>
      <c r="AD165" s="65">
        <v>4.07E-2</v>
      </c>
      <c r="AE165" s="65">
        <v>4.07E-2</v>
      </c>
      <c r="AF165" s="65">
        <v>4.07E-2</v>
      </c>
      <c r="AG165" s="65">
        <v>4.07E-2</v>
      </c>
      <c r="AH165" s="65">
        <v>4.07E-2</v>
      </c>
      <c r="AI165" s="44"/>
    </row>
    <row r="166" spans="2:35" x14ac:dyDescent="0.3">
      <c r="B166" s="20" t="s">
        <v>237</v>
      </c>
      <c r="C166" s="3" t="s">
        <v>46</v>
      </c>
      <c r="D166" s="3"/>
      <c r="J166" s="65">
        <v>4.7399999999999998E-2</v>
      </c>
      <c r="K166" s="65">
        <v>4.7399999999999998E-2</v>
      </c>
      <c r="L166" s="65">
        <v>4.7399999999999998E-2</v>
      </c>
      <c r="M166" s="65">
        <v>4.7399999999999998E-2</v>
      </c>
      <c r="N166" s="65">
        <v>4.7399999999999998E-2</v>
      </c>
      <c r="O166" s="65">
        <v>4.7399999999999998E-2</v>
      </c>
      <c r="P166" s="65">
        <v>4.7399999999999998E-2</v>
      </c>
      <c r="Q166" s="65">
        <v>4.7399999999999998E-2</v>
      </c>
      <c r="R166" s="65">
        <v>4.7399999999999998E-2</v>
      </c>
      <c r="S166" s="65">
        <v>4.7399999999999998E-2</v>
      </c>
      <c r="T166" s="65">
        <v>4.7399999999999998E-2</v>
      </c>
      <c r="U166" s="65">
        <v>4.7399999999999998E-2</v>
      </c>
      <c r="V166" s="65">
        <v>4.7399999999999998E-2</v>
      </c>
      <c r="W166" s="65">
        <v>4.7399999999999998E-2</v>
      </c>
      <c r="X166" s="65">
        <v>4.7399999999999998E-2</v>
      </c>
      <c r="Y166" s="65">
        <v>4.7399999999999998E-2</v>
      </c>
      <c r="Z166" s="65">
        <v>4.7399999999999998E-2</v>
      </c>
      <c r="AA166" s="65">
        <v>4.7399999999999998E-2</v>
      </c>
      <c r="AB166" s="65">
        <v>4.7399999999999998E-2</v>
      </c>
      <c r="AC166" s="65">
        <v>4.7399999999999998E-2</v>
      </c>
      <c r="AD166" s="65">
        <v>4.7399999999999998E-2</v>
      </c>
      <c r="AE166" s="65">
        <v>4.7399999999999998E-2</v>
      </c>
      <c r="AF166" s="65">
        <v>4.7399999999999998E-2</v>
      </c>
      <c r="AG166" s="65">
        <v>4.7399999999999998E-2</v>
      </c>
      <c r="AH166" s="65">
        <v>4.7399999999999998E-2</v>
      </c>
      <c r="AI166" s="44"/>
    </row>
    <row r="167" spans="2:35" x14ac:dyDescent="0.3">
      <c r="B167" s="20" t="s">
        <v>238</v>
      </c>
      <c r="C167" s="3" t="s">
        <v>46</v>
      </c>
      <c r="D167" s="3"/>
      <c r="J167" s="65">
        <v>3.678E-2</v>
      </c>
      <c r="K167" s="65">
        <v>3.678E-2</v>
      </c>
      <c r="L167" s="65">
        <v>3.678E-2</v>
      </c>
      <c r="M167" s="65">
        <v>3.678E-2</v>
      </c>
      <c r="N167" s="65">
        <v>3.678E-2</v>
      </c>
      <c r="O167" s="65">
        <v>3.678E-2</v>
      </c>
      <c r="P167" s="65">
        <v>3.678E-2</v>
      </c>
      <c r="Q167" s="65">
        <v>3.678E-2</v>
      </c>
      <c r="R167" s="65">
        <v>3.678E-2</v>
      </c>
      <c r="S167" s="65">
        <v>3.678E-2</v>
      </c>
      <c r="T167" s="65">
        <v>3.678E-2</v>
      </c>
      <c r="U167" s="65">
        <v>3.678E-2</v>
      </c>
      <c r="V167" s="65">
        <v>3.678E-2</v>
      </c>
      <c r="W167" s="65">
        <v>3.678E-2</v>
      </c>
      <c r="X167" s="65">
        <v>3.678E-2</v>
      </c>
      <c r="Y167" s="65">
        <v>3.678E-2</v>
      </c>
      <c r="Z167" s="65">
        <v>3.678E-2</v>
      </c>
      <c r="AA167" s="65">
        <v>3.678E-2</v>
      </c>
      <c r="AB167" s="65">
        <v>3.678E-2</v>
      </c>
      <c r="AC167" s="65">
        <v>3.678E-2</v>
      </c>
      <c r="AD167" s="65">
        <v>3.678E-2</v>
      </c>
      <c r="AE167" s="65">
        <v>3.678E-2</v>
      </c>
      <c r="AF167" s="65">
        <v>3.678E-2</v>
      </c>
      <c r="AG167" s="65">
        <v>3.678E-2</v>
      </c>
      <c r="AH167" s="65">
        <v>3.678E-2</v>
      </c>
      <c r="AI167" s="44"/>
    </row>
    <row r="168" spans="2:35" x14ac:dyDescent="0.3">
      <c r="B168" s="20" t="s">
        <v>239</v>
      </c>
      <c r="C168" s="3" t="s">
        <v>46</v>
      </c>
      <c r="D168" s="3"/>
      <c r="J168" s="65">
        <v>6.5879999999999994E-2</v>
      </c>
      <c r="K168" s="65">
        <v>6.5879999999999994E-2</v>
      </c>
      <c r="L168" s="65">
        <v>6.5879999999999994E-2</v>
      </c>
      <c r="M168" s="65">
        <v>6.5879999999999994E-2</v>
      </c>
      <c r="N168" s="65">
        <v>6.5879999999999994E-2</v>
      </c>
      <c r="O168" s="65">
        <v>6.5879999999999994E-2</v>
      </c>
      <c r="P168" s="65">
        <v>6.5879999999999994E-2</v>
      </c>
      <c r="Q168" s="65">
        <v>6.5879999999999994E-2</v>
      </c>
      <c r="R168" s="65">
        <v>6.5879999999999994E-2</v>
      </c>
      <c r="S168" s="65">
        <v>6.5879999999999994E-2</v>
      </c>
      <c r="T168" s="65">
        <v>6.5879999999999994E-2</v>
      </c>
      <c r="U168" s="65">
        <v>6.5879999999999994E-2</v>
      </c>
      <c r="V168" s="65">
        <v>6.5879999999999994E-2</v>
      </c>
      <c r="W168" s="65">
        <v>6.5879999999999994E-2</v>
      </c>
      <c r="X168" s="65">
        <v>6.5879999999999994E-2</v>
      </c>
      <c r="Y168" s="65">
        <v>6.5879999999999994E-2</v>
      </c>
      <c r="Z168" s="65">
        <v>6.5879999999999994E-2</v>
      </c>
      <c r="AA168" s="65">
        <v>6.5879999999999994E-2</v>
      </c>
      <c r="AB168" s="65">
        <v>6.5879999999999994E-2</v>
      </c>
      <c r="AC168" s="65">
        <v>6.5879999999999994E-2</v>
      </c>
      <c r="AD168" s="65">
        <v>6.5879999999999994E-2</v>
      </c>
      <c r="AE168" s="65">
        <v>6.5879999999999994E-2</v>
      </c>
      <c r="AF168" s="65">
        <v>6.5879999999999994E-2</v>
      </c>
      <c r="AG168" s="65">
        <v>6.5879999999999994E-2</v>
      </c>
      <c r="AH168" s="65">
        <v>6.5879999999999994E-2</v>
      </c>
      <c r="AI168" s="44"/>
    </row>
    <row r="169" spans="2:35" x14ac:dyDescent="0.3">
      <c r="B169" s="3"/>
      <c r="C169" s="3"/>
      <c r="D169" s="3"/>
      <c r="AI169" s="44"/>
    </row>
    <row r="170" spans="2:35" x14ac:dyDescent="0.3">
      <c r="B170" s="20" t="s">
        <v>233</v>
      </c>
      <c r="C170" s="3" t="s">
        <v>46</v>
      </c>
      <c r="D170" s="3"/>
      <c r="J170" s="64">
        <v>0.5</v>
      </c>
      <c r="K170" s="64">
        <v>0.5</v>
      </c>
      <c r="L170" s="64">
        <v>0.5</v>
      </c>
      <c r="M170" s="64">
        <v>0.5</v>
      </c>
      <c r="N170" s="64">
        <v>0.5</v>
      </c>
      <c r="O170" s="64">
        <v>0.5</v>
      </c>
      <c r="P170" s="64">
        <v>0.5</v>
      </c>
      <c r="Q170" s="64">
        <v>0.5</v>
      </c>
      <c r="R170" s="64">
        <v>0.5</v>
      </c>
      <c r="S170" s="64">
        <v>0.5</v>
      </c>
      <c r="T170" s="64">
        <v>0.5</v>
      </c>
      <c r="U170" s="64">
        <v>0.5</v>
      </c>
      <c r="V170" s="64">
        <v>0.5</v>
      </c>
      <c r="W170" s="64">
        <v>0.5</v>
      </c>
      <c r="X170" s="64">
        <v>0.5</v>
      </c>
      <c r="Y170" s="64">
        <v>0.5</v>
      </c>
      <c r="Z170" s="64">
        <v>0.5</v>
      </c>
      <c r="AA170" s="64">
        <v>0.5</v>
      </c>
      <c r="AB170" s="64">
        <v>0.5</v>
      </c>
      <c r="AC170" s="64">
        <v>0.5</v>
      </c>
      <c r="AD170" s="64">
        <v>0.5</v>
      </c>
      <c r="AE170" s="64">
        <v>0.5</v>
      </c>
      <c r="AF170" s="64">
        <v>0.5</v>
      </c>
      <c r="AG170" s="64">
        <v>0.5</v>
      </c>
      <c r="AH170" s="64">
        <v>0.5</v>
      </c>
      <c r="AI170" s="44"/>
    </row>
    <row r="171" spans="2:35" x14ac:dyDescent="0.3">
      <c r="C171" s="3"/>
      <c r="D171" s="3"/>
      <c r="AI171" s="44"/>
    </row>
    <row r="172" spans="2:35" x14ac:dyDescent="0.3">
      <c r="B172" s="18" t="s">
        <v>246</v>
      </c>
      <c r="C172" s="3" t="s">
        <v>46</v>
      </c>
      <c r="D172" s="18" t="s">
        <v>51</v>
      </c>
      <c r="E172" s="87"/>
      <c r="F172" s="87"/>
      <c r="G172" s="87"/>
      <c r="H172" s="87"/>
      <c r="I172" s="87"/>
      <c r="J172" s="84">
        <v>3.2300000000000002E-2</v>
      </c>
      <c r="K172" s="84">
        <v>3.2300000000000002E-2</v>
      </c>
      <c r="L172" s="84">
        <v>3.2300000000000002E-2</v>
      </c>
      <c r="M172" s="84">
        <v>3.2300000000000002E-2</v>
      </c>
      <c r="N172" s="84">
        <v>3.2300000000000002E-2</v>
      </c>
      <c r="O172" s="84">
        <v>3.2300000000000002E-2</v>
      </c>
      <c r="P172" s="84">
        <v>3.2300000000000002E-2</v>
      </c>
      <c r="Q172" s="84">
        <v>3.2300000000000002E-2</v>
      </c>
      <c r="R172" s="84">
        <v>3.2300000000000002E-2</v>
      </c>
      <c r="S172" s="84">
        <v>3.2300000000000002E-2</v>
      </c>
      <c r="T172" s="84">
        <v>3.2300000000000002E-2</v>
      </c>
      <c r="U172" s="84">
        <v>3.2300000000000002E-2</v>
      </c>
      <c r="V172" s="84">
        <v>3.2300000000000002E-2</v>
      </c>
      <c r="W172" s="84">
        <v>3.2300000000000002E-2</v>
      </c>
      <c r="X172" s="84">
        <v>3.2300000000000002E-2</v>
      </c>
      <c r="Y172" s="84">
        <v>3.2300000000000002E-2</v>
      </c>
      <c r="Z172" s="84">
        <v>3.2300000000000002E-2</v>
      </c>
      <c r="AA172" s="84">
        <v>3.2300000000000002E-2</v>
      </c>
      <c r="AB172" s="84">
        <v>3.2300000000000002E-2</v>
      </c>
      <c r="AC172" s="84">
        <v>3.2300000000000002E-2</v>
      </c>
      <c r="AD172" s="84">
        <v>3.2300000000000002E-2</v>
      </c>
      <c r="AE172" s="84">
        <v>3.2300000000000002E-2</v>
      </c>
      <c r="AF172" s="84">
        <v>3.2300000000000002E-2</v>
      </c>
      <c r="AG172" s="84">
        <v>3.2300000000000002E-2</v>
      </c>
      <c r="AH172" s="84">
        <v>3.2300000000000002E-2</v>
      </c>
      <c r="AI172" s="44"/>
    </row>
    <row r="173" spans="2:35" x14ac:dyDescent="0.3">
      <c r="B173" s="18"/>
      <c r="C173" s="3"/>
      <c r="D173" s="18"/>
      <c r="E173" s="87"/>
      <c r="F173" s="87"/>
      <c r="G173" s="87"/>
      <c r="H173" s="87"/>
      <c r="I173" s="87"/>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44"/>
    </row>
    <row r="174" spans="2:35" x14ac:dyDescent="0.3">
      <c r="B174" s="4" t="s">
        <v>68</v>
      </c>
      <c r="C174" s="3"/>
      <c r="D174" s="3"/>
      <c r="AI174" s="44"/>
    </row>
    <row r="175" spans="2:35" x14ac:dyDescent="0.3">
      <c r="B175" s="3" t="s">
        <v>69</v>
      </c>
      <c r="C175" s="3"/>
      <c r="D175" s="3"/>
      <c r="J175" s="228">
        <v>0</v>
      </c>
      <c r="AI175" s="44"/>
    </row>
    <row r="176" spans="2:35" x14ac:dyDescent="0.3">
      <c r="B176" s="3" t="s">
        <v>70</v>
      </c>
      <c r="C176" s="3" t="s">
        <v>46</v>
      </c>
      <c r="D176" s="3" t="s">
        <v>51</v>
      </c>
      <c r="J176" s="65">
        <v>0.04</v>
      </c>
      <c r="K176" s="65">
        <v>0.04</v>
      </c>
      <c r="L176" s="65">
        <v>0.04</v>
      </c>
      <c r="M176" s="65">
        <v>0.04</v>
      </c>
      <c r="N176" s="65">
        <v>0.04</v>
      </c>
      <c r="O176" s="65">
        <v>0.04</v>
      </c>
      <c r="P176" s="65">
        <v>0.04</v>
      </c>
      <c r="Q176" s="65">
        <v>0.04</v>
      </c>
      <c r="R176" s="65">
        <v>0.04</v>
      </c>
      <c r="S176" s="65">
        <v>0.04</v>
      </c>
      <c r="T176" s="65">
        <v>0.04</v>
      </c>
      <c r="U176" s="65">
        <v>0.04</v>
      </c>
      <c r="V176" s="65">
        <v>0.04</v>
      </c>
      <c r="W176" s="65">
        <v>0.04</v>
      </c>
      <c r="X176" s="65">
        <v>0.04</v>
      </c>
      <c r="Y176" s="65">
        <v>0.04</v>
      </c>
      <c r="Z176" s="65">
        <v>0.04</v>
      </c>
      <c r="AA176" s="65">
        <v>0.04</v>
      </c>
      <c r="AB176" s="65">
        <v>0.04</v>
      </c>
      <c r="AC176" s="65">
        <v>0.04</v>
      </c>
      <c r="AD176" s="65">
        <v>0.04</v>
      </c>
      <c r="AE176" s="65">
        <v>0.04</v>
      </c>
      <c r="AF176" s="65">
        <v>0.04</v>
      </c>
      <c r="AG176" s="65">
        <v>0.04</v>
      </c>
      <c r="AH176" s="65">
        <v>0.04</v>
      </c>
      <c r="AI176" s="44"/>
    </row>
    <row r="177" spans="2:47" x14ac:dyDescent="0.3">
      <c r="B177" s="3" t="s">
        <v>71</v>
      </c>
      <c r="C177" s="3" t="s">
        <v>46</v>
      </c>
      <c r="D177" s="3"/>
      <c r="J177" s="64">
        <v>0.55000000000000004</v>
      </c>
      <c r="K177" s="64">
        <v>0.55000000000000004</v>
      </c>
      <c r="L177" s="64">
        <v>0.55000000000000004</v>
      </c>
      <c r="M177" s="64">
        <v>0.55000000000000004</v>
      </c>
      <c r="N177" s="64">
        <v>0.55000000000000004</v>
      </c>
      <c r="O177" s="64">
        <v>0.55000000000000004</v>
      </c>
      <c r="P177" s="64">
        <v>0.55000000000000004</v>
      </c>
      <c r="Q177" s="64">
        <v>0.55000000000000004</v>
      </c>
      <c r="R177" s="64">
        <v>0.55000000000000004</v>
      </c>
      <c r="S177" s="64">
        <v>0.55000000000000004</v>
      </c>
      <c r="T177" s="64">
        <v>0.55000000000000004</v>
      </c>
      <c r="U177" s="64">
        <v>0.55000000000000004</v>
      </c>
      <c r="V177" s="64">
        <v>0.55000000000000004</v>
      </c>
      <c r="W177" s="64">
        <v>0.55000000000000004</v>
      </c>
      <c r="X177" s="64">
        <v>0.55000000000000004</v>
      </c>
      <c r="Y177" s="64">
        <v>0.55000000000000004</v>
      </c>
      <c r="Z177" s="64">
        <v>0.55000000000000004</v>
      </c>
      <c r="AA177" s="64">
        <v>0.55000000000000004</v>
      </c>
      <c r="AB177" s="64">
        <v>0.55000000000000004</v>
      </c>
      <c r="AC177" s="64">
        <v>0.55000000000000004</v>
      </c>
      <c r="AD177" s="64">
        <v>0.55000000000000004</v>
      </c>
      <c r="AE177" s="64">
        <v>0.55000000000000004</v>
      </c>
      <c r="AF177" s="64">
        <v>0.55000000000000004</v>
      </c>
      <c r="AG177" s="64">
        <v>0.55000000000000004</v>
      </c>
      <c r="AH177" s="64">
        <v>0.55000000000000004</v>
      </c>
      <c r="AI177" s="44"/>
    </row>
    <row r="178" spans="2:47" x14ac:dyDescent="0.3">
      <c r="B178" s="3" t="s">
        <v>72</v>
      </c>
      <c r="C178" s="3" t="s">
        <v>46</v>
      </c>
      <c r="D178" s="3"/>
      <c r="J178" s="64">
        <v>0.25</v>
      </c>
      <c r="K178" s="64">
        <v>0.25</v>
      </c>
      <c r="L178" s="64">
        <v>0.25</v>
      </c>
      <c r="M178" s="64">
        <v>0.25</v>
      </c>
      <c r="N178" s="64">
        <v>0.25</v>
      </c>
      <c r="O178" s="64">
        <v>0.25</v>
      </c>
      <c r="P178" s="64">
        <v>0.25</v>
      </c>
      <c r="Q178" s="64">
        <v>0.25</v>
      </c>
      <c r="R178" s="64">
        <v>0.25</v>
      </c>
      <c r="S178" s="64">
        <v>0.25</v>
      </c>
      <c r="T178" s="64">
        <v>0.25</v>
      </c>
      <c r="U178" s="64">
        <v>0.25</v>
      </c>
      <c r="V178" s="64">
        <v>0.25</v>
      </c>
      <c r="W178" s="64">
        <v>0.25</v>
      </c>
      <c r="X178" s="64">
        <v>0.25</v>
      </c>
      <c r="Y178" s="64">
        <v>0.25</v>
      </c>
      <c r="Z178" s="64">
        <v>0.25</v>
      </c>
      <c r="AA178" s="64">
        <v>0.25</v>
      </c>
      <c r="AB178" s="64">
        <v>0.25</v>
      </c>
      <c r="AC178" s="64">
        <v>0.25</v>
      </c>
      <c r="AD178" s="64">
        <v>0.25</v>
      </c>
      <c r="AE178" s="64">
        <v>0.25</v>
      </c>
      <c r="AF178" s="64">
        <v>0.25</v>
      </c>
      <c r="AG178" s="64">
        <v>0.25</v>
      </c>
      <c r="AH178" s="64">
        <v>0.25</v>
      </c>
      <c r="AI178" s="44"/>
    </row>
    <row r="179" spans="2:47" x14ac:dyDescent="0.3">
      <c r="B179" s="3"/>
      <c r="C179" s="3"/>
      <c r="D179" s="3"/>
      <c r="AI179" s="44"/>
    </row>
    <row r="180" spans="2:47" x14ac:dyDescent="0.3">
      <c r="B180" s="3" t="s">
        <v>73</v>
      </c>
      <c r="C180" s="3" t="s">
        <v>74</v>
      </c>
      <c r="D180" s="3"/>
      <c r="J180" s="66">
        <v>1.01</v>
      </c>
      <c r="K180" s="66">
        <v>1.01</v>
      </c>
      <c r="L180" s="66">
        <v>1.01</v>
      </c>
      <c r="M180" s="66">
        <v>1.01</v>
      </c>
      <c r="N180" s="66">
        <v>1.01</v>
      </c>
      <c r="O180" s="66">
        <v>1.01</v>
      </c>
      <c r="P180" s="66">
        <v>1.01</v>
      </c>
      <c r="Q180" s="66">
        <v>1.01</v>
      </c>
      <c r="R180" s="66">
        <v>1.01</v>
      </c>
      <c r="S180" s="66">
        <v>1.01</v>
      </c>
      <c r="T180" s="66">
        <v>1.01</v>
      </c>
      <c r="U180" s="66">
        <v>1.01</v>
      </c>
      <c r="V180" s="66">
        <v>1.01</v>
      </c>
      <c r="W180" s="66">
        <v>1.01</v>
      </c>
      <c r="X180" s="66">
        <v>1.01</v>
      </c>
      <c r="Y180" s="66">
        <v>1.01</v>
      </c>
      <c r="Z180" s="66">
        <v>1.01</v>
      </c>
      <c r="AA180" s="66">
        <v>1.01</v>
      </c>
      <c r="AB180" s="66">
        <v>1.01</v>
      </c>
      <c r="AC180" s="66">
        <v>1.01</v>
      </c>
      <c r="AD180" s="66">
        <v>1.01</v>
      </c>
      <c r="AE180" s="66">
        <v>1.01</v>
      </c>
      <c r="AF180" s="66">
        <v>1.01</v>
      </c>
      <c r="AG180" s="66">
        <v>1.01</v>
      </c>
      <c r="AH180" s="66">
        <v>1.01</v>
      </c>
      <c r="AI180" s="44"/>
    </row>
    <row r="181" spans="2:47" x14ac:dyDescent="0.3">
      <c r="B181" s="3"/>
      <c r="C181" s="3"/>
      <c r="D181" s="3"/>
      <c r="AI181" s="44"/>
    </row>
    <row r="182" spans="2:47" x14ac:dyDescent="0.3">
      <c r="B182" s="4" t="s">
        <v>75</v>
      </c>
      <c r="C182" s="3"/>
      <c r="D182" s="3"/>
      <c r="AI182" s="44"/>
    </row>
    <row r="183" spans="2:47" x14ac:dyDescent="0.3">
      <c r="B183" s="3" t="s">
        <v>76</v>
      </c>
      <c r="C183" s="3" t="s">
        <v>46</v>
      </c>
      <c r="D183" s="3"/>
      <c r="J183" s="65">
        <v>0.7258</v>
      </c>
      <c r="K183" s="65">
        <v>0.7258</v>
      </c>
      <c r="L183" s="65">
        <v>0.7258</v>
      </c>
      <c r="M183" s="65">
        <v>0.7258</v>
      </c>
      <c r="N183" s="65">
        <v>0.7258</v>
      </c>
      <c r="O183" s="65">
        <v>0.7258</v>
      </c>
      <c r="P183" s="65">
        <v>0.7258</v>
      </c>
      <c r="Q183" s="65">
        <v>0.7258</v>
      </c>
      <c r="R183" s="65">
        <v>0.7258</v>
      </c>
      <c r="S183" s="65">
        <v>0.7258</v>
      </c>
      <c r="T183" s="65">
        <v>0.7258</v>
      </c>
      <c r="U183" s="65">
        <v>0.7258</v>
      </c>
      <c r="V183" s="65">
        <v>0.7258</v>
      </c>
      <c r="W183" s="65">
        <v>0.7258</v>
      </c>
      <c r="X183" s="65">
        <v>0.7258</v>
      </c>
      <c r="Y183" s="65">
        <v>0.7258</v>
      </c>
      <c r="Z183" s="65">
        <v>0.7258</v>
      </c>
      <c r="AA183" s="65">
        <v>0.7258</v>
      </c>
      <c r="AB183" s="65">
        <v>0.7258</v>
      </c>
      <c r="AC183" s="65">
        <v>0.7258</v>
      </c>
      <c r="AD183" s="65">
        <v>0.7258</v>
      </c>
      <c r="AE183" s="65">
        <v>0.7258</v>
      </c>
      <c r="AF183" s="65">
        <v>0.7258</v>
      </c>
      <c r="AG183" s="65">
        <v>0.7258</v>
      </c>
      <c r="AH183" s="65">
        <v>0.7258</v>
      </c>
      <c r="AI183" s="136"/>
    </row>
    <row r="184" spans="2:47" x14ac:dyDescent="0.3">
      <c r="B184" s="3" t="s">
        <v>77</v>
      </c>
      <c r="C184" s="3" t="s">
        <v>46</v>
      </c>
      <c r="D184" s="3"/>
      <c r="J184" s="65">
        <v>0.71719999999999995</v>
      </c>
      <c r="K184" s="65">
        <v>0.71719999999999995</v>
      </c>
      <c r="L184" s="65">
        <v>0.71719999999999995</v>
      </c>
      <c r="M184" s="65">
        <v>0.71719999999999995</v>
      </c>
      <c r="N184" s="65">
        <v>0.71719999999999995</v>
      </c>
      <c r="O184" s="65">
        <v>0.71719999999999995</v>
      </c>
      <c r="P184" s="65">
        <v>0.71719999999999995</v>
      </c>
      <c r="Q184" s="65">
        <v>0.71719999999999995</v>
      </c>
      <c r="R184" s="65">
        <v>0.71719999999999995</v>
      </c>
      <c r="S184" s="65">
        <v>0.71719999999999995</v>
      </c>
      <c r="T184" s="65">
        <v>0.71719999999999995</v>
      </c>
      <c r="U184" s="65">
        <v>0.71719999999999995</v>
      </c>
      <c r="V184" s="65">
        <v>0.71719999999999995</v>
      </c>
      <c r="W184" s="65">
        <v>0.71719999999999995</v>
      </c>
      <c r="X184" s="65">
        <v>0.71719999999999995</v>
      </c>
      <c r="Y184" s="65">
        <v>0.71719999999999995</v>
      </c>
      <c r="Z184" s="65">
        <v>0.71719999999999995</v>
      </c>
      <c r="AA184" s="65">
        <v>0.71719999999999995</v>
      </c>
      <c r="AB184" s="65">
        <v>0.71719999999999995</v>
      </c>
      <c r="AC184" s="65">
        <v>0.71719999999999995</v>
      </c>
      <c r="AD184" s="65">
        <v>0.71719999999999995</v>
      </c>
      <c r="AE184" s="65">
        <v>0.71719999999999995</v>
      </c>
      <c r="AF184" s="65">
        <v>0.71719999999999995</v>
      </c>
      <c r="AG184" s="65">
        <v>0.71719999999999995</v>
      </c>
      <c r="AH184" s="65">
        <v>0.71719999999999995</v>
      </c>
      <c r="AI184" s="136"/>
    </row>
    <row r="185" spans="2:47" x14ac:dyDescent="0.3">
      <c r="B185" s="3" t="s">
        <v>78</v>
      </c>
      <c r="C185" s="3" t="s">
        <v>46</v>
      </c>
      <c r="D185" s="3"/>
      <c r="J185" s="65">
        <v>0.81110000000000004</v>
      </c>
      <c r="K185" s="65">
        <v>0.81110000000000004</v>
      </c>
      <c r="L185" s="65">
        <v>0.81110000000000004</v>
      </c>
      <c r="M185" s="65">
        <v>0.81110000000000004</v>
      </c>
      <c r="N185" s="65">
        <v>0.81110000000000004</v>
      </c>
      <c r="O185" s="65">
        <v>0.81110000000000004</v>
      </c>
      <c r="P185" s="65">
        <v>0.81110000000000004</v>
      </c>
      <c r="Q185" s="65">
        <v>0.81110000000000004</v>
      </c>
      <c r="R185" s="65">
        <v>0.81110000000000004</v>
      </c>
      <c r="S185" s="65">
        <v>0.81110000000000004</v>
      </c>
      <c r="T185" s="65">
        <v>0.81110000000000004</v>
      </c>
      <c r="U185" s="65">
        <v>0.81110000000000004</v>
      </c>
      <c r="V185" s="65">
        <v>0.81110000000000004</v>
      </c>
      <c r="W185" s="65">
        <v>0.81110000000000004</v>
      </c>
      <c r="X185" s="65">
        <v>0.81110000000000004</v>
      </c>
      <c r="Y185" s="65">
        <v>0.81110000000000004</v>
      </c>
      <c r="Z185" s="65">
        <v>0.81110000000000004</v>
      </c>
      <c r="AA185" s="65">
        <v>0.81110000000000004</v>
      </c>
      <c r="AB185" s="65">
        <v>0.81110000000000004</v>
      </c>
      <c r="AC185" s="65">
        <v>0.81110000000000004</v>
      </c>
      <c r="AD185" s="65">
        <v>0.81110000000000004</v>
      </c>
      <c r="AE185" s="65">
        <v>0.81110000000000004</v>
      </c>
      <c r="AF185" s="65">
        <v>0.81110000000000004</v>
      </c>
      <c r="AG185" s="65">
        <v>0.81110000000000004</v>
      </c>
      <c r="AH185" s="65">
        <v>0.81110000000000004</v>
      </c>
      <c r="AI185" s="136"/>
    </row>
    <row r="186" spans="2:47" x14ac:dyDescent="0.3">
      <c r="B186" s="3" t="s">
        <v>79</v>
      </c>
      <c r="C186" s="3" t="s">
        <v>46</v>
      </c>
      <c r="D186" s="3"/>
      <c r="J186" s="65">
        <v>0.80530000000000002</v>
      </c>
      <c r="K186" s="65">
        <v>0.80530000000000002</v>
      </c>
      <c r="L186" s="65">
        <v>0.80530000000000002</v>
      </c>
      <c r="M186" s="65">
        <v>0.80530000000000002</v>
      </c>
      <c r="N186" s="65">
        <v>0.80530000000000002</v>
      </c>
      <c r="O186" s="65">
        <v>0.80530000000000002</v>
      </c>
      <c r="P186" s="65">
        <v>0.80530000000000002</v>
      </c>
      <c r="Q186" s="65">
        <v>0.80530000000000002</v>
      </c>
      <c r="R186" s="65">
        <v>0.80530000000000002</v>
      </c>
      <c r="S186" s="65">
        <v>0.80530000000000002</v>
      </c>
      <c r="T186" s="65">
        <v>0.80530000000000002</v>
      </c>
      <c r="U186" s="65">
        <v>0.80530000000000002</v>
      </c>
      <c r="V186" s="65">
        <v>0.80530000000000002</v>
      </c>
      <c r="W186" s="65">
        <v>0.80530000000000002</v>
      </c>
      <c r="X186" s="65">
        <v>0.80530000000000002</v>
      </c>
      <c r="Y186" s="65">
        <v>0.80530000000000002</v>
      </c>
      <c r="Z186" s="65">
        <v>0.80530000000000002</v>
      </c>
      <c r="AA186" s="65">
        <v>0.80530000000000002</v>
      </c>
      <c r="AB186" s="65">
        <v>0.80530000000000002</v>
      </c>
      <c r="AC186" s="65">
        <v>0.80530000000000002</v>
      </c>
      <c r="AD186" s="65">
        <v>0.80530000000000002</v>
      </c>
      <c r="AE186" s="65">
        <v>0.80530000000000002</v>
      </c>
      <c r="AF186" s="65">
        <v>0.80530000000000002</v>
      </c>
      <c r="AG186" s="65">
        <v>0.80530000000000002</v>
      </c>
      <c r="AH186" s="65">
        <v>0.80530000000000002</v>
      </c>
      <c r="AI186" s="136"/>
    </row>
    <row r="187" spans="2:47" x14ac:dyDescent="0.3">
      <c r="B187" s="3"/>
      <c r="C187" s="3"/>
      <c r="D187" s="3"/>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44"/>
    </row>
    <row r="188" spans="2:47" x14ac:dyDescent="0.3">
      <c r="B188" s="4" t="s">
        <v>80</v>
      </c>
      <c r="C188" s="3"/>
      <c r="D188" s="3"/>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44"/>
    </row>
    <row r="189" spans="2:47" x14ac:dyDescent="0.3">
      <c r="B189" s="3" t="s">
        <v>81</v>
      </c>
      <c r="C189" s="42" t="s">
        <v>82</v>
      </c>
      <c r="D189" s="3"/>
      <c r="J189" s="66">
        <v>1343.3783055734059</v>
      </c>
      <c r="K189" s="66">
        <v>1351.7041588474472</v>
      </c>
      <c r="L189" s="66">
        <v>1360.3263633493216</v>
      </c>
      <c r="M189" s="66">
        <v>1368.8211889025322</v>
      </c>
      <c r="N189" s="66">
        <v>1377.182778738475</v>
      </c>
      <c r="O189" s="66">
        <v>1385.5311419028271</v>
      </c>
      <c r="P189" s="66">
        <v>1393.8804676635209</v>
      </c>
      <c r="Q189" s="66">
        <v>1402.2898292780974</v>
      </c>
      <c r="R189" s="66">
        <v>1410.628462244219</v>
      </c>
      <c r="S189" s="66">
        <v>1418.8887881888031</v>
      </c>
      <c r="T189" s="66">
        <v>1427.1133548211988</v>
      </c>
      <c r="U189" s="66">
        <v>1435.4327023923656</v>
      </c>
      <c r="V189" s="66">
        <v>1443.6226883022227</v>
      </c>
      <c r="W189" s="66">
        <v>1451.7280342527492</v>
      </c>
      <c r="X189" s="66">
        <v>1459.7582426172455</v>
      </c>
      <c r="Y189" s="66">
        <v>1467.8724991083559</v>
      </c>
      <c r="Z189" s="66">
        <v>1476.7188678305715</v>
      </c>
      <c r="AA189" s="66">
        <v>1484.9842248517302</v>
      </c>
      <c r="AB189" s="66">
        <v>1493.296708626789</v>
      </c>
      <c r="AC189" s="66">
        <v>1501.5989799829822</v>
      </c>
      <c r="AD189" s="66">
        <v>1509.734279161848</v>
      </c>
      <c r="AE189" s="66">
        <v>1518.0368651068111</v>
      </c>
      <c r="AF189" s="66">
        <v>1526.4749837566592</v>
      </c>
      <c r="AG189" s="66">
        <v>1534.8075389304613</v>
      </c>
      <c r="AH189" s="66">
        <v>1542.9977704099224</v>
      </c>
      <c r="AI189" s="82"/>
    </row>
    <row r="190" spans="2:47" x14ac:dyDescent="0.3">
      <c r="B190" s="3" t="s">
        <v>83</v>
      </c>
      <c r="C190" s="42" t="s">
        <v>82</v>
      </c>
      <c r="D190" s="3"/>
      <c r="J190" s="66">
        <v>1388.9063055734059</v>
      </c>
      <c r="K190" s="66">
        <v>1397.2321588474472</v>
      </c>
      <c r="L190" s="66">
        <v>1405.8543633493218</v>
      </c>
      <c r="M190" s="66">
        <v>1414.3491889025322</v>
      </c>
      <c r="N190" s="66">
        <v>1422.710778738475</v>
      </c>
      <c r="O190" s="66">
        <v>1431.0591419028269</v>
      </c>
      <c r="P190" s="66">
        <v>1439.4084676635209</v>
      </c>
      <c r="Q190" s="66">
        <v>1447.8178292780972</v>
      </c>
      <c r="R190" s="66">
        <v>1456.1564622442193</v>
      </c>
      <c r="S190" s="66">
        <v>1464.4167881888034</v>
      </c>
      <c r="T190" s="66">
        <v>1472.641354821199</v>
      </c>
      <c r="U190" s="66">
        <v>1480.9607023923654</v>
      </c>
      <c r="V190" s="66">
        <v>1489.1506883022228</v>
      </c>
      <c r="W190" s="66">
        <v>1497.2560342527495</v>
      </c>
      <c r="X190" s="66">
        <v>1505.2862426172455</v>
      </c>
      <c r="Y190" s="66">
        <v>1513.4004991083559</v>
      </c>
      <c r="Z190" s="66">
        <v>1522.2468678305713</v>
      </c>
      <c r="AA190" s="66">
        <v>1530.51222485173</v>
      </c>
      <c r="AB190" s="66">
        <v>1538.8247086267888</v>
      </c>
      <c r="AC190" s="66">
        <v>1547.1269799829824</v>
      </c>
      <c r="AD190" s="66">
        <v>1555.2622791618478</v>
      </c>
      <c r="AE190" s="66">
        <v>1563.5648651068109</v>
      </c>
      <c r="AF190" s="66">
        <v>1572.002983756659</v>
      </c>
      <c r="AG190" s="66">
        <v>1580.3355389304616</v>
      </c>
      <c r="AH190" s="66">
        <v>1588.5257704099222</v>
      </c>
      <c r="AI190" s="82"/>
    </row>
    <row r="191" spans="2:47" x14ac:dyDescent="0.3">
      <c r="B191" s="36"/>
      <c r="C191" s="46"/>
      <c r="D191" s="36"/>
      <c r="E191" s="35"/>
      <c r="F191" s="35"/>
      <c r="G191" s="35"/>
      <c r="H191" s="35"/>
      <c r="I191" s="132"/>
      <c r="J191" s="132"/>
      <c r="K191" s="132"/>
      <c r="L191" s="132"/>
      <c r="M191" s="132"/>
      <c r="N191" s="132"/>
      <c r="O191" s="132"/>
      <c r="P191" s="132"/>
      <c r="Q191" s="132"/>
      <c r="R191" s="132"/>
      <c r="S191" s="132"/>
      <c r="T191" s="133"/>
      <c r="U191" s="133"/>
      <c r="V191" s="133"/>
      <c r="W191" s="133"/>
      <c r="X191" s="133"/>
      <c r="Y191" s="133"/>
      <c r="Z191" s="133"/>
      <c r="AA191" s="133"/>
      <c r="AB191" s="133"/>
      <c r="AC191" s="133"/>
      <c r="AD191" s="133"/>
      <c r="AE191" s="133"/>
      <c r="AF191" s="133"/>
      <c r="AG191" s="133"/>
      <c r="AH191" s="133"/>
      <c r="AI191" s="134"/>
      <c r="AJ191" s="35"/>
      <c r="AK191" s="35"/>
      <c r="AL191" s="35"/>
      <c r="AM191" s="35"/>
      <c r="AN191" s="35"/>
      <c r="AO191" s="35"/>
      <c r="AP191" s="35"/>
      <c r="AQ191" s="35"/>
      <c r="AR191" s="35"/>
      <c r="AS191" s="35"/>
      <c r="AT191" s="35"/>
      <c r="AU191" s="35"/>
    </row>
    <row r="192" spans="2:47" x14ac:dyDescent="0.3">
      <c r="B192" s="232" t="s">
        <v>248</v>
      </c>
      <c r="C192" s="46"/>
      <c r="D192" s="36"/>
      <c r="E192" s="35"/>
      <c r="F192" s="35"/>
      <c r="G192" s="35"/>
      <c r="H192" s="35"/>
      <c r="I192" s="132"/>
      <c r="J192" s="243"/>
      <c r="K192" s="243"/>
      <c r="L192" s="243"/>
      <c r="M192" s="243"/>
      <c r="N192" s="243"/>
      <c r="O192" s="243"/>
      <c r="P192" s="243"/>
      <c r="Q192" s="243"/>
      <c r="R192" s="243"/>
      <c r="S192" s="243"/>
      <c r="T192" s="133"/>
      <c r="U192" s="133"/>
      <c r="V192" s="133"/>
      <c r="W192" s="133"/>
      <c r="X192" s="133"/>
      <c r="Y192" s="133"/>
      <c r="Z192" s="133"/>
      <c r="AA192" s="133"/>
      <c r="AB192" s="133"/>
      <c r="AC192" s="133"/>
      <c r="AD192" s="133"/>
      <c r="AE192" s="133"/>
      <c r="AF192" s="133"/>
      <c r="AG192" s="133"/>
      <c r="AH192" s="244"/>
      <c r="AI192" s="242"/>
      <c r="AJ192" s="35"/>
      <c r="AK192" s="35"/>
      <c r="AL192" s="35"/>
      <c r="AM192" s="35"/>
      <c r="AN192" s="35"/>
      <c r="AO192" s="35"/>
      <c r="AP192" s="35"/>
      <c r="AQ192" s="35"/>
      <c r="AR192" s="35"/>
      <c r="AS192" s="35"/>
      <c r="AT192" s="35"/>
      <c r="AU192" s="35"/>
    </row>
    <row r="193" spans="2:34" x14ac:dyDescent="0.3">
      <c r="B193" s="137" t="s">
        <v>260</v>
      </c>
      <c r="C193" s="3" t="s">
        <v>125</v>
      </c>
      <c r="D193" s="3" t="s">
        <v>227</v>
      </c>
      <c r="J193" s="248">
        <v>0</v>
      </c>
      <c r="K193" s="248">
        <v>0</v>
      </c>
      <c r="L193" s="248">
        <v>0</v>
      </c>
      <c r="M193" s="248">
        <v>0</v>
      </c>
      <c r="N193" s="248">
        <v>0</v>
      </c>
      <c r="O193" s="248">
        <v>0</v>
      </c>
      <c r="P193" s="248">
        <v>19.581153008210698</v>
      </c>
      <c r="Q193" s="248">
        <v>9.684048907909844</v>
      </c>
      <c r="R193" s="248">
        <v>0.50118973340373785</v>
      </c>
      <c r="S193" s="248">
        <v>-0.7507713418697648</v>
      </c>
      <c r="T193" s="248">
        <v>-0.73090774761449495</v>
      </c>
      <c r="U193" s="248">
        <v>-0.71160212413239066</v>
      </c>
      <c r="V193" s="248">
        <v>-0.69283760543924799</v>
      </c>
      <c r="W193" s="248">
        <v>-0.67459788151493427</v>
      </c>
      <c r="X193" s="248">
        <v>-0.65686717809744621</v>
      </c>
      <c r="Y193" s="248">
        <v>-0.63963023729193225</v>
      </c>
      <c r="Z193" s="248">
        <v>-0.62287229895813212</v>
      </c>
      <c r="AA193" s="248">
        <v>-0.60657908284148476</v>
      </c>
      <c r="AB193" s="248">
        <v>-0.59073677141509862</v>
      </c>
      <c r="AC193" s="248">
        <v>-0.57533199340098307</v>
      </c>
      <c r="AD193" s="248">
        <v>-0.56035180794081541</v>
      </c>
      <c r="AE193" s="248">
        <v>-0.54578368938787492</v>
      </c>
      <c r="AF193" s="248">
        <v>-0.53161551269306884</v>
      </c>
      <c r="AG193" s="248">
        <v>-0.51783553935930726</v>
      </c>
      <c r="AH193" s="249">
        <v>-0.5044324039398802</v>
      </c>
    </row>
    <row r="194" spans="2:34" x14ac:dyDescent="0.3">
      <c r="B194" s="254" t="s">
        <v>261</v>
      </c>
      <c r="C194" s="28" t="s">
        <v>125</v>
      </c>
      <c r="D194" s="51" t="s">
        <v>227</v>
      </c>
      <c r="E194" s="51"/>
      <c r="F194" s="51"/>
      <c r="G194" s="51"/>
      <c r="H194" s="51"/>
      <c r="I194" s="51"/>
      <c r="J194" s="245"/>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6"/>
    </row>
  </sheetData>
  <phoneticPr fontId="4" type="noConversion"/>
  <dataValidations count="1">
    <dataValidation type="list" allowBlank="1" showInputMessage="1" showErrorMessage="1" sqref="J175" xr:uid="{34FAD3EF-FA29-4465-B2E9-586D7B87743D}">
      <formula1>"0,1"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59AA-1817-4AED-8FF3-23E98B3A3A37}">
  <sheetPr>
    <tabColor theme="1"/>
  </sheetPr>
  <dimension ref="A1"/>
  <sheetViews>
    <sheetView workbookViewId="0">
      <selection activeCell="G17" sqref="G17"/>
    </sheetView>
  </sheetViews>
  <sheetFormatPr defaultColWidth="8.88671875" defaultRowHeight="14.4" x14ac:dyDescent="0.3"/>
  <cols>
    <col min="1" max="16384" width="8.88671875" style="33"/>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5154D-3E38-414F-9CFB-26302999BDC8}">
  <sheetPr>
    <tabColor theme="4" tint="0.59999389629810485"/>
  </sheetPr>
  <dimension ref="B1:AC173"/>
  <sheetViews>
    <sheetView showGridLines="0" zoomScale="70" zoomScaleNormal="70" workbookViewId="0">
      <pane xSplit="4" ySplit="3" topLeftCell="E4" activePane="bottomRight" state="frozen"/>
      <selection pane="topRight" activeCell="E1" sqref="E1"/>
      <selection pane="bottomLeft" activeCell="A4" sqref="A4"/>
      <selection pane="bottomRight" activeCell="P50" sqref="P50"/>
    </sheetView>
  </sheetViews>
  <sheetFormatPr defaultRowHeight="14.4" x14ac:dyDescent="0.3"/>
  <cols>
    <col min="1" max="1" width="5.6640625" customWidth="1"/>
    <col min="2" max="2" width="70.6640625" customWidth="1"/>
    <col min="3" max="3" width="11.6640625" bestFit="1" customWidth="1"/>
    <col min="4" max="4" width="9.6640625" bestFit="1" customWidth="1"/>
    <col min="5" max="6" width="10.6640625" bestFit="1" customWidth="1"/>
    <col min="7" max="8" width="11.109375" bestFit="1" customWidth="1"/>
    <col min="9" max="9" width="11.6640625" bestFit="1" customWidth="1"/>
    <col min="10" max="11" width="12.44140625" bestFit="1" customWidth="1"/>
    <col min="12" max="25" width="12.6640625" bestFit="1" customWidth="1"/>
    <col min="26" max="26" width="12.44140625" bestFit="1" customWidth="1"/>
    <col min="27" max="29" width="12.6640625" bestFit="1" customWidth="1"/>
  </cols>
  <sheetData>
    <row r="1" spans="2:29" ht="18" x14ac:dyDescent="0.35">
      <c r="B1" s="1" t="s">
        <v>48</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Inputs'!J21*('Scenario Inputs'!J3/'Scenario Inputs'!$G$3)</f>
        <v>28.364499587221808</v>
      </c>
      <c r="F4" s="148">
        <f>'Scenario Inputs'!K21*('Scenario Inputs'!K3/'Scenario Inputs'!$G$3)</f>
        <v>32.156642034747236</v>
      </c>
      <c r="G4" s="148">
        <f>'Scenario Inputs'!L21*('Scenario Inputs'!L3/'Scenario Inputs'!$G$3)</f>
        <v>31.086524386269133</v>
      </c>
      <c r="H4" s="148">
        <f>'Scenario Inputs'!M21*('Scenario Inputs'!M3/'Scenario Inputs'!$G$3)</f>
        <v>31.63597604748665</v>
      </c>
      <c r="I4" s="148">
        <f>'Scenario Inputs'!N21*('Scenario Inputs'!N3/'Scenario Inputs'!$G$3)</f>
        <v>26.62758963275218</v>
      </c>
      <c r="J4" s="148">
        <f>'Scenario Inputs'!O21*('Scenario Inputs'!O3/'Scenario Inputs'!$G$3)</f>
        <v>14.43090977892623</v>
      </c>
      <c r="K4" s="148">
        <f>'Scenario Inputs'!P21*('Scenario Inputs'!P3/'Scenario Inputs'!$G$3)</f>
        <v>14.576019381040094</v>
      </c>
      <c r="L4" s="148">
        <f>'Scenario Inputs'!Q21*('Scenario Inputs'!Q3/'Scenario Inputs'!$G$3)</f>
        <v>14.719899117418894</v>
      </c>
      <c r="M4" s="148">
        <f>'Scenario Inputs'!R21*('Scenario Inputs'!R3/'Scenario Inputs'!$G$3)</f>
        <v>14.850832399238296</v>
      </c>
      <c r="N4" s="148">
        <f>'Scenario Inputs'!S21*('Scenario Inputs'!S3/'Scenario Inputs'!$G$3)</f>
        <v>14.995556579769614</v>
      </c>
      <c r="O4" s="148">
        <f>'Scenario Inputs'!T21*('Scenario Inputs'!T3/'Scenario Inputs'!$G$3)</f>
        <v>9.8505918827526671</v>
      </c>
      <c r="P4" s="148">
        <f>'Scenario Inputs'!U21*('Scenario Inputs'!U3/'Scenario Inputs'!$G$3)</f>
        <v>10.047603720407723</v>
      </c>
      <c r="Q4" s="148">
        <f>'Scenario Inputs'!V21*('Scenario Inputs'!V3/'Scenario Inputs'!$G$3)</f>
        <v>10.248555794815879</v>
      </c>
      <c r="R4" s="148">
        <f>'Scenario Inputs'!W21*('Scenario Inputs'!W3/'Scenario Inputs'!$G$3)</f>
        <v>10.453526910712194</v>
      </c>
      <c r="S4" s="148">
        <f>'Scenario Inputs'!X21*('Scenario Inputs'!X3/'Scenario Inputs'!$G$3)</f>
        <v>10.662597448926439</v>
      </c>
      <c r="T4" s="148">
        <f>'Scenario Inputs'!Y21*('Scenario Inputs'!Y3/'Scenario Inputs'!$G$3)</f>
        <v>0</v>
      </c>
      <c r="U4" s="148">
        <f>'Scenario Inputs'!Z21*('Scenario Inputs'!Z3/'Scenario Inputs'!$G$3)</f>
        <v>0</v>
      </c>
      <c r="V4" s="148">
        <f>'Scenario Inputs'!AA21*('Scenario Inputs'!AA3/'Scenario Inputs'!$G$3)</f>
        <v>0</v>
      </c>
      <c r="W4" s="148">
        <f>'Scenario Inputs'!AB21*('Scenario Inputs'!AB3/'Scenario Inputs'!$G$3)</f>
        <v>0</v>
      </c>
      <c r="X4" s="148">
        <f>'Scenario Inputs'!AC21*('Scenario Inputs'!AC3/'Scenario Inputs'!$G$3)</f>
        <v>0</v>
      </c>
      <c r="Y4" s="148">
        <f>'Scenario Inputs'!AD21*('Scenario Inputs'!AD3/'Scenario Inputs'!$G$3)</f>
        <v>0</v>
      </c>
      <c r="Z4" s="148">
        <f>'Scenario Inputs'!AE21*('Scenario Inputs'!AE3/'Scenario Inputs'!$G$3)</f>
        <v>0</v>
      </c>
      <c r="AA4" s="148">
        <f>'Scenario Inputs'!AF21*('Scenario Inputs'!AF3/'Scenario Inputs'!$G$3)</f>
        <v>0</v>
      </c>
      <c r="AB4" s="148">
        <f>'Scenario Inputs'!AG21*('Scenario Inputs'!AG3/'Scenario Inputs'!$G$3)</f>
        <v>0</v>
      </c>
      <c r="AC4" s="67">
        <f>'Scenario Inputs'!AH21*('Scenario Inputs'!AH3/'Scenario Inputs'!$G$3)</f>
        <v>0</v>
      </c>
    </row>
    <row r="5" spans="2:29" x14ac:dyDescent="0.3">
      <c r="B5" s="3" t="s">
        <v>88</v>
      </c>
      <c r="C5" s="3" t="s">
        <v>86</v>
      </c>
      <c r="D5" s="3" t="s">
        <v>87</v>
      </c>
      <c r="E5" s="88">
        <f>'Scenario Inputs'!J25*('Scenario Inputs'!J3/'Scenario Inputs'!$G$3)</f>
        <v>0</v>
      </c>
      <c r="F5" s="166">
        <f>'Scenario Inputs'!K25*('Scenario Inputs'!K3/'Scenario Inputs'!$G$3)</f>
        <v>0</v>
      </c>
      <c r="G5" s="166">
        <f>'Scenario Inputs'!L25*('Scenario Inputs'!L3/'Scenario Inputs'!$G$3)</f>
        <v>0</v>
      </c>
      <c r="H5" s="166">
        <f>'Scenario Inputs'!M25*('Scenario Inputs'!M3/'Scenario Inputs'!$G$3)</f>
        <v>0</v>
      </c>
      <c r="I5" s="166">
        <f>'Scenario Inputs'!N25*('Scenario Inputs'!N3/'Scenario Inputs'!$G$3)</f>
        <v>0</v>
      </c>
      <c r="J5" s="166">
        <f>'Scenario Inputs'!O25*('Scenario Inputs'!O3/'Scenario Inputs'!$G$3)</f>
        <v>0.28017651361001505</v>
      </c>
      <c r="K5" s="166">
        <f>'Scenario Inputs'!P25*('Scenario Inputs'!P3/'Scenario Inputs'!$G$3)</f>
        <v>0.2833057577879971</v>
      </c>
      <c r="L5" s="166">
        <f>'Scenario Inputs'!Q25*('Scenario Inputs'!Q3/'Scenario Inputs'!$G$3)</f>
        <v>0.28518621521960308</v>
      </c>
      <c r="M5" s="166">
        <f>'Scenario Inputs'!R25*('Scenario Inputs'!R3/'Scenario Inputs'!$G$3)</f>
        <v>0.28831569227157033</v>
      </c>
      <c r="N5" s="166">
        <f>'Scenario Inputs'!S25*('Scenario Inputs'!S3/'Scenario Inputs'!$G$3)</f>
        <v>0.2914562739195285</v>
      </c>
      <c r="O5" s="166">
        <f>'Scenario Inputs'!T25*('Scenario Inputs'!T3/'Scenario Inputs'!$G$3)</f>
        <v>0.29460715255649639</v>
      </c>
      <c r="P5" s="166">
        <f>'Scenario Inputs'!U25*('Scenario Inputs'!U3/'Scenario Inputs'!$G$3)</f>
        <v>0.30049929560762634</v>
      </c>
      <c r="Q5" s="166">
        <f>'Scenario Inputs'!V25*('Scenario Inputs'!V3/'Scenario Inputs'!$G$3)</f>
        <v>0.30650928151977891</v>
      </c>
      <c r="R5" s="166">
        <f>'Scenario Inputs'!W25*('Scenario Inputs'!W3/'Scenario Inputs'!$G$3)</f>
        <v>0.31263946715017443</v>
      </c>
      <c r="S5" s="166">
        <f>'Scenario Inputs'!X25*('Scenario Inputs'!X3/'Scenario Inputs'!$G$3)</f>
        <v>0.31889225649317793</v>
      </c>
      <c r="T5" s="166">
        <f>'Scenario Inputs'!Y25*('Scenario Inputs'!Y3/'Scenario Inputs'!$G$3)</f>
        <v>0</v>
      </c>
      <c r="U5" s="166">
        <f>'Scenario Inputs'!Z25*('Scenario Inputs'!Z3/'Scenario Inputs'!$G$3)</f>
        <v>0</v>
      </c>
      <c r="V5" s="166">
        <f>'Scenario Inputs'!AA25*('Scenario Inputs'!AA3/'Scenario Inputs'!$G$3)</f>
        <v>0</v>
      </c>
      <c r="W5" s="166">
        <f>'Scenario Inputs'!AB25*('Scenario Inputs'!AB3/'Scenario Inputs'!$G$3)</f>
        <v>0</v>
      </c>
      <c r="X5" s="166">
        <f>'Scenario Inputs'!AC25*('Scenario Inputs'!AC3/'Scenario Inputs'!$G$3)</f>
        <v>0</v>
      </c>
      <c r="Y5" s="166">
        <f>'Scenario Inputs'!AD25*('Scenario Inputs'!AD3/'Scenario Inputs'!$G$3)</f>
        <v>0</v>
      </c>
      <c r="Z5" s="166">
        <f>'Scenario Inputs'!AE25*('Scenario Inputs'!AE3/'Scenario Inputs'!$G$3)</f>
        <v>0</v>
      </c>
      <c r="AA5" s="166">
        <f>'Scenario Inputs'!AF25*('Scenario Inputs'!AF3/'Scenario Inputs'!$G$3)</f>
        <v>0</v>
      </c>
      <c r="AB5" s="166">
        <f>'Scenario Inputs'!AG25*('Scenario Inputs'!AG3/'Scenario Inputs'!$G$3)</f>
        <v>0</v>
      </c>
      <c r="AC5" s="163">
        <f>'Scenario Inputs'!AH25*('Scenario Inputs'!AH3/'Scenario Inputs'!$G$3)</f>
        <v>0</v>
      </c>
    </row>
    <row r="6" spans="2:29" x14ac:dyDescent="0.3">
      <c r="B6" s="17" t="s">
        <v>89</v>
      </c>
      <c r="C6" s="17" t="s">
        <v>86</v>
      </c>
      <c r="D6" s="17" t="s">
        <v>87</v>
      </c>
      <c r="E6" s="16">
        <f t="shared" ref="E6:AC6" si="0">E5+E4</f>
        <v>28.364499587221808</v>
      </c>
      <c r="F6" s="16">
        <f t="shared" si="0"/>
        <v>32.156642034747236</v>
      </c>
      <c r="G6" s="16">
        <f t="shared" si="0"/>
        <v>31.086524386269133</v>
      </c>
      <c r="H6" s="16">
        <f t="shared" si="0"/>
        <v>31.63597604748665</v>
      </c>
      <c r="I6" s="16">
        <f t="shared" si="0"/>
        <v>26.62758963275218</v>
      </c>
      <c r="J6" s="16">
        <f t="shared" si="0"/>
        <v>14.711086292536246</v>
      </c>
      <c r="K6" s="16">
        <f t="shared" si="0"/>
        <v>14.85932513882809</v>
      </c>
      <c r="L6" s="16">
        <f t="shared" si="0"/>
        <v>15.005085332638497</v>
      </c>
      <c r="M6" s="16">
        <f t="shared" si="0"/>
        <v>15.139148091509867</v>
      </c>
      <c r="N6" s="16">
        <f t="shared" si="0"/>
        <v>15.287012853689143</v>
      </c>
      <c r="O6" s="16">
        <f t="shared" si="0"/>
        <v>10.145199035309163</v>
      </c>
      <c r="P6" s="16">
        <f t="shared" si="0"/>
        <v>10.348103016015349</v>
      </c>
      <c r="Q6" s="16">
        <f t="shared" si="0"/>
        <v>10.555065076335657</v>
      </c>
      <c r="R6" s="16">
        <f t="shared" si="0"/>
        <v>10.766166377862369</v>
      </c>
      <c r="S6" s="16">
        <f t="shared" si="0"/>
        <v>10.981489705419618</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28.364499587221808</v>
      </c>
      <c r="F8" s="41">
        <f t="shared" ref="F8:AC8" si="1">F4</f>
        <v>32.156642034747236</v>
      </c>
      <c r="G8" s="41">
        <f t="shared" si="1"/>
        <v>31.086524386269133</v>
      </c>
      <c r="H8" s="41">
        <f t="shared" si="1"/>
        <v>31.63597604748665</v>
      </c>
      <c r="I8" s="41">
        <f t="shared" si="1"/>
        <v>26.62758963275218</v>
      </c>
      <c r="J8" s="41">
        <f t="shared" si="1"/>
        <v>14.43090977892623</v>
      </c>
      <c r="K8" s="41">
        <f t="shared" si="1"/>
        <v>14.576019381040094</v>
      </c>
      <c r="L8" s="41">
        <f t="shared" si="1"/>
        <v>14.719899117418894</v>
      </c>
      <c r="M8" s="41">
        <f t="shared" si="1"/>
        <v>14.850832399238296</v>
      </c>
      <c r="N8" s="41">
        <f t="shared" si="1"/>
        <v>14.995556579769614</v>
      </c>
      <c r="O8" s="41">
        <f t="shared" si="1"/>
        <v>9.8505918827526671</v>
      </c>
      <c r="P8" s="41">
        <f t="shared" si="1"/>
        <v>10.047603720407723</v>
      </c>
      <c r="Q8" s="41">
        <f t="shared" si="1"/>
        <v>10.248555794815879</v>
      </c>
      <c r="R8" s="41">
        <f t="shared" si="1"/>
        <v>10.453526910712194</v>
      </c>
      <c r="S8" s="41">
        <f t="shared" si="1"/>
        <v>10.662597448926439</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196"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27.787282020621845</v>
      </c>
      <c r="G12" s="74">
        <f t="shared" ref="G12:AC12" si="2">F21</f>
        <v>58.691720804570316</v>
      </c>
      <c r="H12" s="74">
        <f t="shared" si="2"/>
        <v>87.882940738189347</v>
      </c>
      <c r="I12" s="74">
        <f t="shared" si="2"/>
        <v>116.98441108606823</v>
      </c>
      <c r="J12" s="74">
        <f t="shared" si="2"/>
        <v>140.55332664968824</v>
      </c>
      <c r="K12" s="74">
        <f t="shared" si="2"/>
        <v>151.66670314507192</v>
      </c>
      <c r="L12" s="74">
        <f t="shared" si="2"/>
        <v>162.68314308024475</v>
      </c>
      <c r="M12" s="74">
        <f t="shared" si="2"/>
        <v>173.60352711039582</v>
      </c>
      <c r="N12" s="74">
        <f t="shared" si="2"/>
        <v>184.41723878805652</v>
      </c>
      <c r="O12" s="74">
        <f t="shared" si="2"/>
        <v>195.14008331614156</v>
      </c>
      <c r="P12" s="74">
        <f t="shared" si="2"/>
        <v>200.59197190161674</v>
      </c>
      <c r="Q12" s="74">
        <f t="shared" si="2"/>
        <v>206.11957120282278</v>
      </c>
      <c r="R12" s="74">
        <f t="shared" si="2"/>
        <v>211.72511243235661</v>
      </c>
      <c r="S12" s="74">
        <f t="shared" si="2"/>
        <v>217.41085600156609</v>
      </c>
      <c r="T12" s="74">
        <f t="shared" si="2"/>
        <v>223.1790924363892</v>
      </c>
      <c r="U12" s="74">
        <f t="shared" si="2"/>
        <v>218.37761744171272</v>
      </c>
      <c r="V12" s="74">
        <f t="shared" si="2"/>
        <v>213.67944138007172</v>
      </c>
      <c r="W12" s="74">
        <f t="shared" si="2"/>
        <v>209.08234187822086</v>
      </c>
      <c r="X12" s="74">
        <f t="shared" si="2"/>
        <v>204.5841443750528</v>
      </c>
      <c r="Y12" s="74">
        <f t="shared" si="2"/>
        <v>200.18272109296794</v>
      </c>
      <c r="Z12" s="74">
        <f t="shared" si="2"/>
        <v>195.87599003137382</v>
      </c>
      <c r="AA12" s="74">
        <f t="shared" si="2"/>
        <v>191.66191398183884</v>
      </c>
      <c r="AB12" s="74">
        <f t="shared" si="2"/>
        <v>187.53849956443358</v>
      </c>
      <c r="AC12" s="74">
        <f t="shared" si="2"/>
        <v>183.50379628480437</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0.55574564041244356</v>
      </c>
      <c r="G14" s="43">
        <f t="shared" ref="G14:AC14" si="3">G13*G12</f>
        <v>1.1738344160913943</v>
      </c>
      <c r="H14" s="43">
        <f t="shared" si="3"/>
        <v>1.7576588147637886</v>
      </c>
      <c r="I14" s="43">
        <f t="shared" si="3"/>
        <v>2.3396882217213668</v>
      </c>
      <c r="J14" s="43">
        <f t="shared" si="3"/>
        <v>2.8110665329937361</v>
      </c>
      <c r="K14" s="43">
        <f t="shared" si="3"/>
        <v>3.0333340629014409</v>
      </c>
      <c r="L14" s="43">
        <f t="shared" si="3"/>
        <v>3.2536628616049339</v>
      </c>
      <c r="M14" s="43">
        <f t="shared" si="3"/>
        <v>3.4720705422078808</v>
      </c>
      <c r="N14" s="43">
        <f t="shared" si="3"/>
        <v>3.6883447757611338</v>
      </c>
      <c r="O14" s="43">
        <f t="shared" si="3"/>
        <v>3.9028016663228344</v>
      </c>
      <c r="P14" s="43">
        <f t="shared" si="3"/>
        <v>4.0118394380323386</v>
      </c>
      <c r="Q14" s="43">
        <f t="shared" si="3"/>
        <v>4.1223914240564596</v>
      </c>
      <c r="R14" s="43">
        <f t="shared" si="3"/>
        <v>4.2345022486471358</v>
      </c>
      <c r="S14" s="43">
        <f t="shared" si="3"/>
        <v>4.3482171200313253</v>
      </c>
      <c r="T14" s="43">
        <f t="shared" si="3"/>
        <v>4.4635818487277881</v>
      </c>
      <c r="U14" s="43">
        <f t="shared" si="3"/>
        <v>4.3675523488342582</v>
      </c>
      <c r="V14" s="43">
        <f t="shared" si="3"/>
        <v>4.2735888276014382</v>
      </c>
      <c r="W14" s="43">
        <f t="shared" si="3"/>
        <v>4.1816468375644211</v>
      </c>
      <c r="X14" s="43">
        <f t="shared" si="3"/>
        <v>4.0916828875010598</v>
      </c>
      <c r="Y14" s="43">
        <f t="shared" si="3"/>
        <v>4.0036544218593626</v>
      </c>
      <c r="Z14" s="43">
        <f t="shared" si="3"/>
        <v>3.9175198006274798</v>
      </c>
      <c r="AA14" s="43">
        <f t="shared" si="3"/>
        <v>3.8332382796367801</v>
      </c>
      <c r="AB14" s="43">
        <f t="shared" si="3"/>
        <v>3.7507699912886747</v>
      </c>
      <c r="AC14" s="43">
        <f t="shared" si="3"/>
        <v>3.6700759256960906</v>
      </c>
    </row>
    <row r="15" spans="2:29" x14ac:dyDescent="0.3">
      <c r="B15" s="19" t="s">
        <v>96</v>
      </c>
      <c r="C15" s="3" t="s">
        <v>86</v>
      </c>
      <c r="D15" s="3" t="s">
        <v>87</v>
      </c>
      <c r="E15" s="25">
        <f>E8</f>
        <v>28.364499587221808</v>
      </c>
      <c r="F15" s="25">
        <f t="shared" ref="F15:AC15" si="4">F8</f>
        <v>32.156642034747236</v>
      </c>
      <c r="G15" s="25">
        <f t="shared" si="4"/>
        <v>31.086524386269133</v>
      </c>
      <c r="H15" s="25">
        <f t="shared" si="4"/>
        <v>31.63597604748665</v>
      </c>
      <c r="I15" s="25">
        <f t="shared" si="4"/>
        <v>26.62758963275218</v>
      </c>
      <c r="J15" s="25">
        <f t="shared" si="4"/>
        <v>14.43090977892623</v>
      </c>
      <c r="K15" s="25">
        <f t="shared" si="4"/>
        <v>14.576019381040094</v>
      </c>
      <c r="L15" s="25">
        <f t="shared" si="4"/>
        <v>14.719899117418894</v>
      </c>
      <c r="M15" s="25">
        <f t="shared" si="4"/>
        <v>14.850832399238296</v>
      </c>
      <c r="N15" s="25">
        <f t="shared" si="4"/>
        <v>14.995556579769614</v>
      </c>
      <c r="O15" s="25">
        <f t="shared" si="4"/>
        <v>9.8505918827526671</v>
      </c>
      <c r="P15" s="25">
        <f t="shared" si="4"/>
        <v>10.047603720407723</v>
      </c>
      <c r="Q15" s="25">
        <f t="shared" si="4"/>
        <v>10.248555794815879</v>
      </c>
      <c r="R15" s="25">
        <f t="shared" si="4"/>
        <v>10.453526910712194</v>
      </c>
      <c r="S15" s="25">
        <f t="shared" si="4"/>
        <v>10.662597448926439</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Inputs'!J30</f>
        <v>4.07E-2</v>
      </c>
      <c r="F17" s="26">
        <f>'Scenario Inputs'!K30</f>
        <v>4.07E-2</v>
      </c>
      <c r="G17" s="26">
        <f>'Scenario Inputs'!L30</f>
        <v>4.07E-2</v>
      </c>
      <c r="H17" s="26">
        <f>'Scenario Inputs'!M30</f>
        <v>4.07E-2</v>
      </c>
      <c r="I17" s="26">
        <f>'Scenario Inputs'!N30</f>
        <v>4.07E-2</v>
      </c>
      <c r="J17" s="26">
        <f>'Scenario Inputs'!O30</f>
        <v>4.07E-2</v>
      </c>
      <c r="K17" s="26">
        <f>'Scenario Inputs'!P30</f>
        <v>4.07E-2</v>
      </c>
      <c r="L17" s="26">
        <f>'Scenario Inputs'!Q30</f>
        <v>4.07E-2</v>
      </c>
      <c r="M17" s="26">
        <f>'Scenario Inputs'!R30</f>
        <v>4.07E-2</v>
      </c>
      <c r="N17" s="26">
        <f>'Scenario Inputs'!S30</f>
        <v>4.07E-2</v>
      </c>
      <c r="O17" s="26">
        <f>'Scenario Inputs'!T30</f>
        <v>4.07E-2</v>
      </c>
      <c r="P17" s="26">
        <f>'Scenario Inputs'!U30</f>
        <v>4.07E-2</v>
      </c>
      <c r="Q17" s="26">
        <f>'Scenario Inputs'!V30</f>
        <v>4.07E-2</v>
      </c>
      <c r="R17" s="26">
        <f>'Scenario Inputs'!W30</f>
        <v>4.07E-2</v>
      </c>
      <c r="S17" s="26">
        <f>'Scenario Inputs'!X30</f>
        <v>4.07E-2</v>
      </c>
      <c r="T17" s="26">
        <f>'Scenario Inputs'!Y30</f>
        <v>4.07E-2</v>
      </c>
      <c r="U17" s="26">
        <f>'Scenario Inputs'!Z30</f>
        <v>4.07E-2</v>
      </c>
      <c r="V17" s="26">
        <f>'Scenario Inputs'!AA30</f>
        <v>4.07E-2</v>
      </c>
      <c r="W17" s="26">
        <f>'Scenario Inputs'!AB30</f>
        <v>4.07E-2</v>
      </c>
      <c r="X17" s="26">
        <f>'Scenario Inputs'!AC30</f>
        <v>4.07E-2</v>
      </c>
      <c r="Y17" s="26">
        <f>'Scenario Inputs'!AD30</f>
        <v>4.07E-2</v>
      </c>
      <c r="Z17" s="26">
        <f>'Scenario Inputs'!AE30</f>
        <v>4.07E-2</v>
      </c>
      <c r="AA17" s="26">
        <f>'Scenario Inputs'!AF30</f>
        <v>4.07E-2</v>
      </c>
      <c r="AB17" s="26">
        <f>'Scenario Inputs'!AG30</f>
        <v>4.07E-2</v>
      </c>
      <c r="AC17" s="26">
        <f>'Scenario Inputs'!AH30</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1.1535612258040955</v>
      </c>
      <c r="G19" s="43">
        <f>(G12+G14)*G17</f>
        <v>2.4365280974809318</v>
      </c>
      <c r="H19" s="43">
        <f t="shared" ref="H19:AC19" si="5">(H12+H14)*H17</f>
        <v>3.6483724018051924</v>
      </c>
      <c r="I19" s="43">
        <f t="shared" si="5"/>
        <v>4.8564908418270365</v>
      </c>
      <c r="J19" s="43">
        <f t="shared" si="5"/>
        <v>5.8349308025351574</v>
      </c>
      <c r="K19" s="43">
        <f t="shared" si="5"/>
        <v>6.2962915143645164</v>
      </c>
      <c r="L19" s="43">
        <f t="shared" si="5"/>
        <v>6.7536280018332819</v>
      </c>
      <c r="M19" s="43">
        <f t="shared" si="5"/>
        <v>7.2069768244609707</v>
      </c>
      <c r="N19" s="43">
        <f t="shared" si="5"/>
        <v>7.6558972510473779</v>
      </c>
      <c r="O19" s="43">
        <f t="shared" si="5"/>
        <v>8.1010454187863008</v>
      </c>
      <c r="P19" s="43">
        <f t="shared" si="5"/>
        <v>8.3273751215237173</v>
      </c>
      <c r="Q19" s="43">
        <f t="shared" si="5"/>
        <v>8.5568478789139846</v>
      </c>
      <c r="R19" s="43">
        <f t="shared" si="5"/>
        <v>8.789556317516853</v>
      </c>
      <c r="S19" s="43">
        <f t="shared" si="5"/>
        <v>9.0255942760490147</v>
      </c>
      <c r="T19" s="43">
        <f t="shared" si="5"/>
        <v>9.2650568434042615</v>
      </c>
      <c r="U19" s="43">
        <f t="shared" si="5"/>
        <v>9.0657284104752627</v>
      </c>
      <c r="V19" s="43">
        <f t="shared" si="5"/>
        <v>8.8706883294522978</v>
      </c>
      <c r="W19" s="43">
        <f t="shared" si="5"/>
        <v>8.6798443407324601</v>
      </c>
      <c r="X19" s="43">
        <f t="shared" si="5"/>
        <v>8.4931061695859427</v>
      </c>
      <c r="Y19" s="43">
        <f t="shared" si="5"/>
        <v>8.3103854834534712</v>
      </c>
      <c r="Z19" s="43">
        <f t="shared" si="5"/>
        <v>8.1315958501624532</v>
      </c>
      <c r="AA19" s="43">
        <f t="shared" si="5"/>
        <v>7.9566526970420579</v>
      </c>
      <c r="AB19" s="43">
        <f t="shared" si="5"/>
        <v>7.7854732709178958</v>
      </c>
      <c r="AC19" s="43">
        <f t="shared" si="5"/>
        <v>7.6179765989673687</v>
      </c>
    </row>
    <row r="20" spans="2:29" x14ac:dyDescent="0.3">
      <c r="B20" s="18" t="s">
        <v>234</v>
      </c>
      <c r="C20" s="3" t="s">
        <v>86</v>
      </c>
      <c r="D20" s="3" t="s">
        <v>87</v>
      </c>
      <c r="E20" s="43">
        <f>E15*E16*E17</f>
        <v>0.57721756659996382</v>
      </c>
      <c r="F20" s="43">
        <f>F15*F16*F17</f>
        <v>0.65438766540710624</v>
      </c>
      <c r="G20" s="43">
        <f>G15*G16*G17</f>
        <v>0.63261077126057685</v>
      </c>
      <c r="H20" s="43">
        <f t="shared" ref="H20:AC20" si="6">H15*H16*H17</f>
        <v>0.64379211256635338</v>
      </c>
      <c r="I20" s="43">
        <f t="shared" si="6"/>
        <v>0.54187144902650686</v>
      </c>
      <c r="J20" s="43">
        <f t="shared" si="6"/>
        <v>0.29366901400114875</v>
      </c>
      <c r="K20" s="43">
        <f t="shared" si="6"/>
        <v>0.29662199440416592</v>
      </c>
      <c r="L20" s="43">
        <f t="shared" si="6"/>
        <v>0.29954994703947452</v>
      </c>
      <c r="M20" s="43">
        <f t="shared" si="6"/>
        <v>0.30221443932449932</v>
      </c>
      <c r="N20" s="43">
        <f t="shared" si="6"/>
        <v>0.30515957639831165</v>
      </c>
      <c r="O20" s="43">
        <f t="shared" si="6"/>
        <v>0.20045954481401679</v>
      </c>
      <c r="P20" s="43">
        <f t="shared" si="6"/>
        <v>0.20446873571029717</v>
      </c>
      <c r="Q20" s="43">
        <f t="shared" si="6"/>
        <v>0.20855811042450312</v>
      </c>
      <c r="R20" s="43">
        <f t="shared" si="6"/>
        <v>0.21272927263299315</v>
      </c>
      <c r="S20" s="43">
        <f t="shared" si="6"/>
        <v>0.21698385808565304</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27.787282020621845</v>
      </c>
      <c r="F21" s="76">
        <f>F12+F14+F15-F19-F20</f>
        <v>58.691720804570316</v>
      </c>
      <c r="G21" s="76">
        <f>G12+G14+G15-G19-G20</f>
        <v>87.882940738189347</v>
      </c>
      <c r="H21" s="76">
        <f t="shared" ref="H21:AC21" si="7">H12+H14+H15-H19-H20</f>
        <v>116.98441108606823</v>
      </c>
      <c r="I21" s="76">
        <f t="shared" si="7"/>
        <v>140.55332664968824</v>
      </c>
      <c r="J21" s="76">
        <f t="shared" si="7"/>
        <v>151.66670314507192</v>
      </c>
      <c r="K21" s="76">
        <f t="shared" si="7"/>
        <v>162.68314308024475</v>
      </c>
      <c r="L21" s="76">
        <f t="shared" si="7"/>
        <v>173.60352711039582</v>
      </c>
      <c r="M21" s="76">
        <f t="shared" si="7"/>
        <v>184.41723878805652</v>
      </c>
      <c r="N21" s="76">
        <f t="shared" si="7"/>
        <v>195.14008331614156</v>
      </c>
      <c r="O21" s="76">
        <f t="shared" si="7"/>
        <v>200.59197190161674</v>
      </c>
      <c r="P21" s="76">
        <f t="shared" si="7"/>
        <v>206.11957120282278</v>
      </c>
      <c r="Q21" s="76">
        <f t="shared" si="7"/>
        <v>211.72511243235661</v>
      </c>
      <c r="R21" s="76">
        <f t="shared" si="7"/>
        <v>217.41085600156609</v>
      </c>
      <c r="S21" s="76">
        <f t="shared" si="7"/>
        <v>223.1790924363892</v>
      </c>
      <c r="T21" s="76">
        <f t="shared" si="7"/>
        <v>218.37761744171272</v>
      </c>
      <c r="U21" s="76">
        <f t="shared" si="7"/>
        <v>213.67944138007172</v>
      </c>
      <c r="V21" s="76">
        <f t="shared" si="7"/>
        <v>209.08234187822086</v>
      </c>
      <c r="W21" s="76">
        <f t="shared" si="7"/>
        <v>204.5841443750528</v>
      </c>
      <c r="X21" s="76">
        <f t="shared" si="7"/>
        <v>200.18272109296794</v>
      </c>
      <c r="Y21" s="76">
        <f t="shared" si="7"/>
        <v>195.87599003137382</v>
      </c>
      <c r="Z21" s="76">
        <f t="shared" si="7"/>
        <v>191.66191398183884</v>
      </c>
      <c r="AA21" s="76">
        <f t="shared" si="7"/>
        <v>187.53849956443358</v>
      </c>
      <c r="AB21" s="76">
        <f t="shared" si="7"/>
        <v>183.50379628480437</v>
      </c>
      <c r="AC21" s="76">
        <f t="shared" si="7"/>
        <v>179.55589561153309</v>
      </c>
    </row>
    <row r="22" spans="2:29" x14ac:dyDescent="0.3">
      <c r="B22" s="27" t="s">
        <v>245</v>
      </c>
      <c r="C22" s="28" t="s">
        <v>86</v>
      </c>
      <c r="D22" s="28" t="s">
        <v>87</v>
      </c>
      <c r="E22" s="29">
        <f>AVERAGE(SUM(E12,E14),(E21*(1/(1+E29))))</f>
        <v>13.458917960196574</v>
      </c>
      <c r="F22" s="29">
        <f>AVERAGE(SUM(F12,F14),(F21*(1/(1+F29))))</f>
        <v>42.599161222055614</v>
      </c>
      <c r="G22" s="29">
        <f t="shared" ref="G22:AC22" si="8">AVERAGE(SUM(G12,G14),(G21*(1/(1+G29))))</f>
        <v>72.499347763478852</v>
      </c>
      <c r="H22" s="29">
        <f t="shared" si="8"/>
        <v>101.48232200163798</v>
      </c>
      <c r="I22" s="29">
        <f t="shared" si="8"/>
        <v>127.73980159116509</v>
      </c>
      <c r="J22" s="29">
        <f t="shared" si="8"/>
        <v>145.14277159137583</v>
      </c>
      <c r="K22" s="29">
        <f t="shared" si="8"/>
        <v>156.14646492784834</v>
      </c>
      <c r="L22" s="29">
        <f t="shared" si="8"/>
        <v>167.05419542970418</v>
      </c>
      <c r="M22" s="29">
        <f t="shared" si="8"/>
        <v>177.86127009824631</v>
      </c>
      <c r="N22" s="29">
        <f t="shared" si="8"/>
        <v>188.56992987942968</v>
      </c>
      <c r="O22" s="29">
        <f t="shared" si="8"/>
        <v>196.67923184588528</v>
      </c>
      <c r="P22" s="29">
        <f t="shared" si="8"/>
        <v>202.13701716978716</v>
      </c>
      <c r="Q22" s="29">
        <f t="shared" si="8"/>
        <v>207.67116654658724</v>
      </c>
      <c r="R22" s="29">
        <f t="shared" si="8"/>
        <v>213.28391273697872</v>
      </c>
      <c r="S22" s="29">
        <f t="shared" si="8"/>
        <v>218.97751797917959</v>
      </c>
      <c r="T22" s="29">
        <f t="shared" si="8"/>
        <v>219.59369858870434</v>
      </c>
      <c r="U22" s="29">
        <f t="shared" si="8"/>
        <v>214.86935975726698</v>
      </c>
      <c r="V22" s="29">
        <f t="shared" si="8"/>
        <v>210.24666035144912</v>
      </c>
      <c r="W22" s="29">
        <f t="shared" si="8"/>
        <v>205.72341370064805</v>
      </c>
      <c r="X22" s="29">
        <f t="shared" si="8"/>
        <v>201.29748017829229</v>
      </c>
      <c r="Y22" s="29">
        <f t="shared" si="8"/>
        <v>196.96676618973652</v>
      </c>
      <c r="Z22" s="29">
        <f t="shared" si="8"/>
        <v>192.72922318193054</v>
      </c>
      <c r="AA22" s="29">
        <f t="shared" si="8"/>
        <v>188.58284667439449</v>
      </c>
      <c r="AB22" s="29">
        <f t="shared" si="8"/>
        <v>184.5256753110416</v>
      </c>
      <c r="AC22" s="29">
        <f t="shared" si="8"/>
        <v>180.55578993239985</v>
      </c>
    </row>
    <row r="23" spans="2:29" ht="15" thickBot="1" x14ac:dyDescent="0.35">
      <c r="B23" s="56" t="s">
        <v>229</v>
      </c>
      <c r="C23" s="57" t="s">
        <v>86</v>
      </c>
      <c r="D23" s="57" t="s">
        <v>87</v>
      </c>
      <c r="E23" s="75">
        <f>E19+E20</f>
        <v>0.57721756659996382</v>
      </c>
      <c r="F23" s="75">
        <f>F19+F20</f>
        <v>1.8079488912112018</v>
      </c>
      <c r="G23" s="75">
        <f t="shared" ref="G23:AC23" si="9">G19+G20</f>
        <v>3.0691388687415087</v>
      </c>
      <c r="H23" s="75">
        <f t="shared" si="9"/>
        <v>4.2921645143715459</v>
      </c>
      <c r="I23" s="75">
        <f t="shared" si="9"/>
        <v>5.3983622908535436</v>
      </c>
      <c r="J23" s="75">
        <f t="shared" si="9"/>
        <v>6.1285998165363065</v>
      </c>
      <c r="K23" s="75">
        <f t="shared" si="9"/>
        <v>6.5929135087686825</v>
      </c>
      <c r="L23" s="75">
        <f t="shared" si="9"/>
        <v>7.0531779488727562</v>
      </c>
      <c r="M23" s="75">
        <f t="shared" si="9"/>
        <v>7.5091912637854703</v>
      </c>
      <c r="N23" s="75">
        <f t="shared" si="9"/>
        <v>7.9610568274456899</v>
      </c>
      <c r="O23" s="75">
        <f t="shared" si="9"/>
        <v>8.3015049636003173</v>
      </c>
      <c r="P23" s="75">
        <f t="shared" si="9"/>
        <v>8.5318438572340138</v>
      </c>
      <c r="Q23" s="75">
        <f t="shared" si="9"/>
        <v>8.7654059893384879</v>
      </c>
      <c r="R23" s="75">
        <f t="shared" si="9"/>
        <v>9.002285590149846</v>
      </c>
      <c r="S23" s="75">
        <f t="shared" si="9"/>
        <v>9.2425781341346678</v>
      </c>
      <c r="T23" s="75">
        <f t="shared" si="9"/>
        <v>9.2650568434042615</v>
      </c>
      <c r="U23" s="75">
        <f t="shared" si="9"/>
        <v>9.0657284104752627</v>
      </c>
      <c r="V23" s="75">
        <f t="shared" si="9"/>
        <v>8.8706883294522978</v>
      </c>
      <c r="W23" s="75">
        <f t="shared" si="9"/>
        <v>8.6798443407324601</v>
      </c>
      <c r="X23" s="75">
        <f t="shared" si="9"/>
        <v>8.4931061695859427</v>
      </c>
      <c r="Y23" s="75">
        <f t="shared" si="9"/>
        <v>8.3103854834534712</v>
      </c>
      <c r="Z23" s="75">
        <f t="shared" si="9"/>
        <v>8.1315958501624532</v>
      </c>
      <c r="AA23" s="75">
        <f t="shared" si="9"/>
        <v>7.9566526970420579</v>
      </c>
      <c r="AB23" s="75">
        <f t="shared" si="9"/>
        <v>7.7854732709178958</v>
      </c>
      <c r="AC23" s="75">
        <f t="shared" si="9"/>
        <v>7.6179765989673687</v>
      </c>
    </row>
    <row r="24" spans="2:29" ht="15" thickTop="1" x14ac:dyDescent="0.3">
      <c r="E24" s="139"/>
      <c r="F24" s="139"/>
      <c r="G24" s="139"/>
      <c r="H24" s="139"/>
      <c r="I24" s="139"/>
      <c r="J24" s="139"/>
    </row>
    <row r="25" spans="2:29" x14ac:dyDescent="0.3">
      <c r="B25" s="32" t="s">
        <v>97</v>
      </c>
      <c r="E25" s="217"/>
    </row>
    <row r="26" spans="2:29" x14ac:dyDescent="0.3">
      <c r="B26" s="206" t="s">
        <v>98</v>
      </c>
      <c r="C26" s="37" t="s">
        <v>86</v>
      </c>
      <c r="D26" s="195" t="s">
        <v>87</v>
      </c>
      <c r="E26" s="171">
        <f t="shared" ref="E26:AC26" si="10">E5</f>
        <v>0</v>
      </c>
      <c r="F26" s="171">
        <f t="shared" si="10"/>
        <v>0</v>
      </c>
      <c r="G26" s="171">
        <f t="shared" si="10"/>
        <v>0</v>
      </c>
      <c r="H26" s="171">
        <f t="shared" si="10"/>
        <v>0</v>
      </c>
      <c r="I26" s="171">
        <f t="shared" si="10"/>
        <v>0</v>
      </c>
      <c r="J26" s="171">
        <f t="shared" si="10"/>
        <v>0.28017651361001505</v>
      </c>
      <c r="K26" s="171">
        <f t="shared" si="10"/>
        <v>0.2833057577879971</v>
      </c>
      <c r="L26" s="171">
        <f t="shared" si="10"/>
        <v>0.28518621521960308</v>
      </c>
      <c r="M26" s="171">
        <f t="shared" si="10"/>
        <v>0.28831569227157033</v>
      </c>
      <c r="N26" s="171">
        <f t="shared" si="10"/>
        <v>0.2914562739195285</v>
      </c>
      <c r="O26" s="171">
        <f t="shared" si="10"/>
        <v>0.29460715255649639</v>
      </c>
      <c r="P26" s="171">
        <f t="shared" si="10"/>
        <v>0.30049929560762634</v>
      </c>
      <c r="Q26" s="171">
        <f t="shared" si="10"/>
        <v>0.30650928151977891</v>
      </c>
      <c r="R26" s="171">
        <f t="shared" si="10"/>
        <v>0.31263946715017443</v>
      </c>
      <c r="S26" s="171">
        <f t="shared" si="10"/>
        <v>0.31889225649317793</v>
      </c>
      <c r="T26" s="171">
        <f t="shared" si="10"/>
        <v>0</v>
      </c>
      <c r="U26" s="171">
        <f t="shared" si="10"/>
        <v>0</v>
      </c>
      <c r="V26" s="171">
        <f t="shared" si="10"/>
        <v>0</v>
      </c>
      <c r="W26" s="171">
        <f t="shared" si="10"/>
        <v>0</v>
      </c>
      <c r="X26" s="171">
        <f t="shared" si="10"/>
        <v>0</v>
      </c>
      <c r="Y26" s="171">
        <f t="shared" si="10"/>
        <v>0</v>
      </c>
      <c r="Z26" s="171">
        <f t="shared" si="10"/>
        <v>0</v>
      </c>
      <c r="AA26" s="171">
        <f t="shared" si="10"/>
        <v>0</v>
      </c>
      <c r="AB26" s="171">
        <f t="shared" si="10"/>
        <v>0</v>
      </c>
      <c r="AC26" s="171">
        <f t="shared" si="10"/>
        <v>0</v>
      </c>
    </row>
    <row r="27" spans="2:29" x14ac:dyDescent="0.3">
      <c r="B27" s="44" t="s">
        <v>230</v>
      </c>
      <c r="C27" s="36" t="s">
        <v>86</v>
      </c>
      <c r="D27" s="49" t="s">
        <v>87</v>
      </c>
      <c r="E27" s="52">
        <f>E23</f>
        <v>0.57721756659996382</v>
      </c>
      <c r="F27" s="52">
        <f>F23</f>
        <v>1.8079488912112018</v>
      </c>
      <c r="G27" s="52">
        <f t="shared" ref="G27:AC27" si="11">G23</f>
        <v>3.0691388687415087</v>
      </c>
      <c r="H27" s="52">
        <f t="shared" si="11"/>
        <v>4.2921645143715459</v>
      </c>
      <c r="I27" s="52">
        <f t="shared" si="11"/>
        <v>5.3983622908535436</v>
      </c>
      <c r="J27" s="52">
        <f t="shared" si="11"/>
        <v>6.1285998165363065</v>
      </c>
      <c r="K27" s="52">
        <f t="shared" si="11"/>
        <v>6.5929135087686825</v>
      </c>
      <c r="L27" s="52">
        <f t="shared" si="11"/>
        <v>7.0531779488727562</v>
      </c>
      <c r="M27" s="52">
        <f t="shared" si="11"/>
        <v>7.5091912637854703</v>
      </c>
      <c r="N27" s="52">
        <f t="shared" si="11"/>
        <v>7.9610568274456899</v>
      </c>
      <c r="O27" s="52">
        <f t="shared" si="11"/>
        <v>8.3015049636003173</v>
      </c>
      <c r="P27" s="52">
        <f t="shared" si="11"/>
        <v>8.5318438572340138</v>
      </c>
      <c r="Q27" s="52">
        <f t="shared" si="11"/>
        <v>8.7654059893384879</v>
      </c>
      <c r="R27" s="52">
        <f t="shared" si="11"/>
        <v>9.002285590149846</v>
      </c>
      <c r="S27" s="52">
        <f t="shared" si="11"/>
        <v>9.2425781341346678</v>
      </c>
      <c r="T27" s="52">
        <f t="shared" si="11"/>
        <v>9.2650568434042615</v>
      </c>
      <c r="U27" s="52">
        <f t="shared" si="11"/>
        <v>9.0657284104752627</v>
      </c>
      <c r="V27" s="52">
        <f t="shared" si="11"/>
        <v>8.8706883294522978</v>
      </c>
      <c r="W27" s="52">
        <f t="shared" si="11"/>
        <v>8.6798443407324601</v>
      </c>
      <c r="X27" s="52">
        <f t="shared" si="11"/>
        <v>8.4931061695859427</v>
      </c>
      <c r="Y27" s="52">
        <f t="shared" si="11"/>
        <v>8.3103854834534712</v>
      </c>
      <c r="Z27" s="52">
        <f t="shared" si="11"/>
        <v>8.1315958501624532</v>
      </c>
      <c r="AA27" s="52">
        <f t="shared" si="11"/>
        <v>7.9566526970420579</v>
      </c>
      <c r="AB27" s="52">
        <f t="shared" si="11"/>
        <v>7.7854732709178958</v>
      </c>
      <c r="AC27" s="52">
        <f t="shared" si="11"/>
        <v>7.6179765989673687</v>
      </c>
    </row>
    <row r="28" spans="2:29" x14ac:dyDescent="0.3">
      <c r="B28" s="207" t="s">
        <v>99</v>
      </c>
      <c r="C28" s="36"/>
      <c r="D28" s="49"/>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row>
    <row r="29" spans="2:29" x14ac:dyDescent="0.3">
      <c r="B29" s="208" t="s">
        <v>246</v>
      </c>
      <c r="C29" s="36" t="s">
        <v>46</v>
      </c>
      <c r="D29" s="49"/>
      <c r="E29" s="53">
        <f>'Scenario Inputs'!J172</f>
        <v>3.2300000000000002E-2</v>
      </c>
      <c r="F29" s="53">
        <f>'Scenario Inputs'!K172</f>
        <v>3.2300000000000002E-2</v>
      </c>
      <c r="G29" s="53">
        <f>'Scenario Inputs'!L172</f>
        <v>3.2300000000000002E-2</v>
      </c>
      <c r="H29" s="53">
        <f>'Scenario Inputs'!M172</f>
        <v>3.2300000000000002E-2</v>
      </c>
      <c r="I29" s="53">
        <f>'Scenario Inputs'!N172</f>
        <v>3.2300000000000002E-2</v>
      </c>
      <c r="J29" s="53">
        <f>'Scenario Inputs'!O172</f>
        <v>3.2300000000000002E-2</v>
      </c>
      <c r="K29" s="53">
        <f>'Scenario Inputs'!P172</f>
        <v>3.2300000000000002E-2</v>
      </c>
      <c r="L29" s="53">
        <f>'Scenario Inputs'!Q172</f>
        <v>3.2300000000000002E-2</v>
      </c>
      <c r="M29" s="53">
        <f>'Scenario Inputs'!R172</f>
        <v>3.2300000000000002E-2</v>
      </c>
      <c r="N29" s="53">
        <f>'Scenario Inputs'!S172</f>
        <v>3.2300000000000002E-2</v>
      </c>
      <c r="O29" s="53">
        <f>'Scenario Inputs'!T172</f>
        <v>3.2300000000000002E-2</v>
      </c>
      <c r="P29" s="53">
        <f>'Scenario Inputs'!U172</f>
        <v>3.2300000000000002E-2</v>
      </c>
      <c r="Q29" s="53">
        <f>'Scenario Inputs'!V172</f>
        <v>3.2300000000000002E-2</v>
      </c>
      <c r="R29" s="53">
        <f>'Scenario Inputs'!W172</f>
        <v>3.2300000000000002E-2</v>
      </c>
      <c r="S29" s="53">
        <f>'Scenario Inputs'!X172</f>
        <v>3.2300000000000002E-2</v>
      </c>
      <c r="T29" s="53">
        <f>'Scenario Inputs'!Y172</f>
        <v>3.2300000000000002E-2</v>
      </c>
      <c r="U29" s="53">
        <f>'Scenario Inputs'!Z172</f>
        <v>3.2300000000000002E-2</v>
      </c>
      <c r="V29" s="53">
        <f>'Scenario Inputs'!AA172</f>
        <v>3.2300000000000002E-2</v>
      </c>
      <c r="W29" s="53">
        <f>'Scenario Inputs'!AB172</f>
        <v>3.2300000000000002E-2</v>
      </c>
      <c r="X29" s="53">
        <f>'Scenario Inputs'!AC172</f>
        <v>3.2300000000000002E-2</v>
      </c>
      <c r="Y29" s="53">
        <f>'Scenario Inputs'!AD172</f>
        <v>3.2300000000000002E-2</v>
      </c>
      <c r="Z29" s="53">
        <f>'Scenario Inputs'!AE172</f>
        <v>3.2300000000000002E-2</v>
      </c>
      <c r="AA29" s="53">
        <f>'Scenario Inputs'!AF172</f>
        <v>3.2300000000000002E-2</v>
      </c>
      <c r="AB29" s="53">
        <f>'Scenario Inputs'!AG172</f>
        <v>3.2300000000000002E-2</v>
      </c>
      <c r="AC29" s="53">
        <f>'Scenario Inputs'!AH172</f>
        <v>3.2300000000000002E-2</v>
      </c>
    </row>
    <row r="30" spans="2:29" x14ac:dyDescent="0.3">
      <c r="B30" s="208" t="s">
        <v>247</v>
      </c>
      <c r="C30" s="178" t="s">
        <v>86</v>
      </c>
      <c r="D30" s="194" t="s">
        <v>87</v>
      </c>
      <c r="E30" s="59">
        <f>E29*E22</f>
        <v>0.43472305011434936</v>
      </c>
      <c r="F30" s="59">
        <f>F29*F22</f>
        <v>1.3759529074723964</v>
      </c>
      <c r="G30" s="59">
        <f t="shared" ref="G30:AC30" si="12">G29*G22</f>
        <v>2.341728932760367</v>
      </c>
      <c r="H30" s="59">
        <f t="shared" si="12"/>
        <v>3.277879000652907</v>
      </c>
      <c r="I30" s="59">
        <f t="shared" si="12"/>
        <v>4.1259955913946325</v>
      </c>
      <c r="J30" s="59">
        <f t="shared" si="12"/>
        <v>4.6881115224014396</v>
      </c>
      <c r="K30" s="59">
        <f t="shared" si="12"/>
        <v>5.0435308171695015</v>
      </c>
      <c r="L30" s="59">
        <f t="shared" si="12"/>
        <v>5.3958505123794458</v>
      </c>
      <c r="M30" s="59">
        <f t="shared" si="12"/>
        <v>5.7449190241733561</v>
      </c>
      <c r="N30" s="59">
        <f t="shared" si="12"/>
        <v>6.0908087351055791</v>
      </c>
      <c r="O30" s="59">
        <f t="shared" si="12"/>
        <v>6.3527391886220954</v>
      </c>
      <c r="P30" s="59">
        <f t="shared" si="12"/>
        <v>6.5290256545841254</v>
      </c>
      <c r="Q30" s="59">
        <f t="shared" si="12"/>
        <v>6.7077786794547682</v>
      </c>
      <c r="R30" s="59">
        <f t="shared" si="12"/>
        <v>6.8890703814044132</v>
      </c>
      <c r="S30" s="59">
        <f t="shared" si="12"/>
        <v>7.0729738307275012</v>
      </c>
      <c r="T30" s="59">
        <f t="shared" si="12"/>
        <v>7.0928764644151512</v>
      </c>
      <c r="U30" s="59">
        <f t="shared" si="12"/>
        <v>6.9402803201597241</v>
      </c>
      <c r="V30" s="59">
        <f t="shared" si="12"/>
        <v>6.7909671293518068</v>
      </c>
      <c r="W30" s="59">
        <f t="shared" si="12"/>
        <v>6.6448662625309325</v>
      </c>
      <c r="X30" s="59">
        <f t="shared" si="12"/>
        <v>6.501908609758841</v>
      </c>
      <c r="Y30" s="59">
        <f t="shared" si="12"/>
        <v>6.3620265479284903</v>
      </c>
      <c r="Z30" s="59">
        <f t="shared" si="12"/>
        <v>6.225153908776357</v>
      </c>
      <c r="AA30" s="59">
        <f t="shared" si="12"/>
        <v>6.0912259475829424</v>
      </c>
      <c r="AB30" s="59">
        <f t="shared" si="12"/>
        <v>5.9601793125466438</v>
      </c>
      <c r="AC30" s="59">
        <f t="shared" si="12"/>
        <v>5.8319520148165154</v>
      </c>
    </row>
    <row r="31" spans="2:29" ht="15" thickBot="1" x14ac:dyDescent="0.35">
      <c r="B31" s="218" t="s">
        <v>100</v>
      </c>
      <c r="C31" s="219" t="s">
        <v>86</v>
      </c>
      <c r="D31" s="220" t="s">
        <v>87</v>
      </c>
      <c r="E31" s="221">
        <f>E27+E30+E26</f>
        <v>1.0119406167143132</v>
      </c>
      <c r="F31" s="221">
        <f>F27+F30+F26</f>
        <v>3.183901798683598</v>
      </c>
      <c r="G31" s="221">
        <f t="shared" ref="G31:AC31" si="13">G27+G30+G26</f>
        <v>5.4108678015018761</v>
      </c>
      <c r="H31" s="221">
        <f t="shared" si="13"/>
        <v>7.5700435150244534</v>
      </c>
      <c r="I31" s="221">
        <f t="shared" si="13"/>
        <v>9.5243578822481751</v>
      </c>
      <c r="J31" s="221">
        <f t="shared" si="13"/>
        <v>11.096887852547763</v>
      </c>
      <c r="K31" s="221">
        <f t="shared" si="13"/>
        <v>11.91975008372618</v>
      </c>
      <c r="L31" s="221">
        <f t="shared" si="13"/>
        <v>12.734214676471804</v>
      </c>
      <c r="M31" s="221">
        <f t="shared" si="13"/>
        <v>13.542425980230398</v>
      </c>
      <c r="N31" s="221">
        <f t="shared" si="13"/>
        <v>14.343321836470798</v>
      </c>
      <c r="O31" s="221">
        <f t="shared" si="13"/>
        <v>14.948851304778909</v>
      </c>
      <c r="P31" s="221">
        <f t="shared" si="13"/>
        <v>15.361368807425766</v>
      </c>
      <c r="Q31" s="221">
        <f t="shared" si="13"/>
        <v>15.779693950313034</v>
      </c>
      <c r="R31" s="221">
        <f t="shared" si="13"/>
        <v>16.203995438704432</v>
      </c>
      <c r="S31" s="221">
        <f t="shared" si="13"/>
        <v>16.634444221355349</v>
      </c>
      <c r="T31" s="221">
        <f t="shared" si="13"/>
        <v>16.357933307819412</v>
      </c>
      <c r="U31" s="221">
        <f t="shared" si="13"/>
        <v>16.006008730634989</v>
      </c>
      <c r="V31" s="221">
        <f t="shared" si="13"/>
        <v>15.661655458804105</v>
      </c>
      <c r="W31" s="221">
        <f t="shared" si="13"/>
        <v>15.324710603263393</v>
      </c>
      <c r="X31" s="221">
        <f t="shared" si="13"/>
        <v>14.995014779344784</v>
      </c>
      <c r="Y31" s="221">
        <f t="shared" si="13"/>
        <v>14.672412031381961</v>
      </c>
      <c r="Z31" s="221">
        <f t="shared" si="13"/>
        <v>14.356749758938811</v>
      </c>
      <c r="AA31" s="221">
        <f t="shared" si="13"/>
        <v>14.047878644625001</v>
      </c>
      <c r="AB31" s="221">
        <f t="shared" si="13"/>
        <v>13.74565258346454</v>
      </c>
      <c r="AC31" s="221">
        <f t="shared" si="13"/>
        <v>13.449928613783884</v>
      </c>
    </row>
    <row r="32" spans="2:29" s="35" customFormat="1" x14ac:dyDescent="0.3">
      <c r="B32" s="215" t="s">
        <v>101</v>
      </c>
      <c r="C32" s="137" t="s">
        <v>86</v>
      </c>
      <c r="D32" s="216" t="s">
        <v>87</v>
      </c>
      <c r="E32" s="52">
        <f>IF('Scenario Inputs'!$J$175=1,E30*('Scenario Inputs'!J$176*(1-'Scenario Inputs'!J$177)/Core!E29)*(1/(1-'Scenario Inputs'!J$178)-1),0)</f>
        <v>0</v>
      </c>
      <c r="F32" s="52">
        <f>IF('Scenario Inputs'!$J$175=1,F30*('Scenario Inputs'!K$176*(1-'Scenario Inputs'!K$177)/Core!F29)*(1/(1-'Scenario Inputs'!K$178)-1),0)</f>
        <v>0</v>
      </c>
      <c r="G32" s="52">
        <f>IF('Scenario Inputs'!$J$175=1,G30*('Scenario Inputs'!L$176*(1-'Scenario Inputs'!L$177)/Core!G29)*(1/(1-'Scenario Inputs'!L$178)-1),0)</f>
        <v>0</v>
      </c>
      <c r="H32" s="52">
        <f>IF('Scenario Inputs'!$J$175=1,H30*('Scenario Inputs'!M$176*(1-'Scenario Inputs'!M$177)/Core!H29)*(1/(1-'Scenario Inputs'!M$178)-1),0)</f>
        <v>0</v>
      </c>
      <c r="I32" s="52">
        <f>IF('Scenario Inputs'!$J$175=1,I30*('Scenario Inputs'!N$176*(1-'Scenario Inputs'!N$177)/Core!I29)*(1/(1-'Scenario Inputs'!N$178)-1),0)</f>
        <v>0</v>
      </c>
      <c r="J32" s="52">
        <f>IF('Scenario Inputs'!$J$175=1,J30*('Scenario Inputs'!O$176*(1-'Scenario Inputs'!O$177)/Core!J29)*(1/(1-'Scenario Inputs'!O$178)-1),0)</f>
        <v>0</v>
      </c>
      <c r="K32" s="52">
        <f>IF('Scenario Inputs'!$J$175=1,K30*('Scenario Inputs'!P$176*(1-'Scenario Inputs'!P$177)/Core!K29)*(1/(1-'Scenario Inputs'!P$178)-1),0)</f>
        <v>0</v>
      </c>
      <c r="L32" s="52">
        <f>IF('Scenario Inputs'!$J$175=1,L30*('Scenario Inputs'!Q$176*(1-'Scenario Inputs'!Q$177)/Core!L29)*(1/(1-'Scenario Inputs'!Q$178)-1),0)</f>
        <v>0</v>
      </c>
      <c r="M32" s="52">
        <f>IF('Scenario Inputs'!$J$175=1,M30*('Scenario Inputs'!R$176*(1-'Scenario Inputs'!R$177)/Core!M29)*(1/(1-'Scenario Inputs'!R$178)-1),0)</f>
        <v>0</v>
      </c>
      <c r="N32" s="52">
        <f>IF('Scenario Inputs'!$J$175=1,N30*('Scenario Inputs'!S$176*(1-'Scenario Inputs'!S$177)/Core!N29)*(1/(1-'Scenario Inputs'!S$178)-1),0)</f>
        <v>0</v>
      </c>
      <c r="O32" s="52">
        <f>IF('Scenario Inputs'!$J$175=1,O30*('Scenario Inputs'!T$176*(1-'Scenario Inputs'!T$177)/Core!O29)*(1/(1-'Scenario Inputs'!T$178)-1),0)</f>
        <v>0</v>
      </c>
      <c r="P32" s="52">
        <f>IF('Scenario Inputs'!$J$175=1,P30*('Scenario Inputs'!U$176*(1-'Scenario Inputs'!U$177)/Core!P29)*(1/(1-'Scenario Inputs'!U$178)-1),0)</f>
        <v>0</v>
      </c>
      <c r="Q32" s="52">
        <f>IF('Scenario Inputs'!$J$175=1,Q30*('Scenario Inputs'!V$176*(1-'Scenario Inputs'!V$177)/Core!Q29)*(1/(1-'Scenario Inputs'!V$178)-1),0)</f>
        <v>0</v>
      </c>
      <c r="R32" s="52">
        <f>IF('Scenario Inputs'!$J$175=1,R30*('Scenario Inputs'!W$176*(1-'Scenario Inputs'!W$177)/Core!R29)*(1/(1-'Scenario Inputs'!W$178)-1),0)</f>
        <v>0</v>
      </c>
      <c r="S32" s="52">
        <f>IF('Scenario Inputs'!$J$175=1,S30*('Scenario Inputs'!X$176*(1-'Scenario Inputs'!X$177)/Core!S29)*(1/(1-'Scenario Inputs'!X$178)-1),0)</f>
        <v>0</v>
      </c>
      <c r="T32" s="52">
        <f>IF('Scenario Inputs'!$J$175=1,T30*('Scenario Inputs'!Y$176*(1-'Scenario Inputs'!Y$177)/Core!T29)*(1/(1-'Scenario Inputs'!Y$178)-1),0)</f>
        <v>0</v>
      </c>
      <c r="U32" s="52">
        <f>IF('Scenario Inputs'!$J$175=1,U30*('Scenario Inputs'!Z$176*(1-'Scenario Inputs'!Z$177)/Core!U29)*(1/(1-'Scenario Inputs'!Z$178)-1),0)</f>
        <v>0</v>
      </c>
      <c r="V32" s="52">
        <f>IF('Scenario Inputs'!$J$175=1,V30*('Scenario Inputs'!AA$176*(1-'Scenario Inputs'!AA$177)/Core!V29)*(1/(1-'Scenario Inputs'!AA$178)-1),0)</f>
        <v>0</v>
      </c>
      <c r="W32" s="52">
        <f>IF('Scenario Inputs'!$J$175=1,W30*('Scenario Inputs'!AB$176*(1-'Scenario Inputs'!AB$177)/Core!W29)*(1/(1-'Scenario Inputs'!AB$178)-1),0)</f>
        <v>0</v>
      </c>
      <c r="X32" s="52">
        <f>IF('Scenario Inputs'!$J$175=1,X30*('Scenario Inputs'!AC$176*(1-'Scenario Inputs'!AC$177)/Core!X29)*(1/(1-'Scenario Inputs'!AC$178)-1),0)</f>
        <v>0</v>
      </c>
      <c r="Y32" s="52">
        <f>IF('Scenario Inputs'!$J$175=1,Y30*('Scenario Inputs'!AD$176*(1-'Scenario Inputs'!AD$177)/Core!Y29)*(1/(1-'Scenario Inputs'!AD$178)-1),0)</f>
        <v>0</v>
      </c>
      <c r="Z32" s="52">
        <f>IF('Scenario Inputs'!$J$175=1,Z30*('Scenario Inputs'!AE$176*(1-'Scenario Inputs'!AE$177)/Core!Z29)*(1/(1-'Scenario Inputs'!AE$178)-1),0)</f>
        <v>0</v>
      </c>
      <c r="AA32" s="52">
        <f>IF('Scenario Inputs'!$J$175=1,AA30*('Scenario Inputs'!AF$176*(1-'Scenario Inputs'!AF$177)/Core!AA29)*(1/(1-'Scenario Inputs'!AF$178)-1),0)</f>
        <v>0</v>
      </c>
      <c r="AB32" s="52">
        <f>IF('Scenario Inputs'!$J$175=1,AB30*('Scenario Inputs'!AG$176*(1-'Scenario Inputs'!AG$177)/Core!AB29)*(1/(1-'Scenario Inputs'!AG$178)-1),0)</f>
        <v>0</v>
      </c>
      <c r="AC32" s="52">
        <f>IF('Scenario Inputs'!$J$175=1,AC30*('Scenario Inputs'!AH$176*(1-'Scenario Inputs'!AH$177)/Core!AC29)*(1/(1-'Scenario Inputs'!AH$178)-1),0)</f>
        <v>0</v>
      </c>
    </row>
    <row r="33" spans="2:29" s="35" customFormat="1" ht="15" thickBot="1" x14ac:dyDescent="0.35">
      <c r="B33" s="218" t="s">
        <v>102</v>
      </c>
      <c r="C33" s="218" t="s">
        <v>86</v>
      </c>
      <c r="D33" s="218" t="s">
        <v>87</v>
      </c>
      <c r="E33" s="222">
        <f>E31+E32</f>
        <v>1.0119406167143132</v>
      </c>
      <c r="F33" s="222">
        <f>F31+F32</f>
        <v>3.183901798683598</v>
      </c>
      <c r="G33" s="222">
        <f t="shared" ref="G33:AC33" si="14">G31+G32</f>
        <v>5.4108678015018761</v>
      </c>
      <c r="H33" s="222">
        <f t="shared" si="14"/>
        <v>7.5700435150244534</v>
      </c>
      <c r="I33" s="222">
        <f t="shared" si="14"/>
        <v>9.5243578822481751</v>
      </c>
      <c r="J33" s="222">
        <f t="shared" si="14"/>
        <v>11.096887852547763</v>
      </c>
      <c r="K33" s="222">
        <f t="shared" si="14"/>
        <v>11.91975008372618</v>
      </c>
      <c r="L33" s="222">
        <f t="shared" si="14"/>
        <v>12.734214676471804</v>
      </c>
      <c r="M33" s="222">
        <f t="shared" si="14"/>
        <v>13.542425980230398</v>
      </c>
      <c r="N33" s="222">
        <f t="shared" si="14"/>
        <v>14.343321836470798</v>
      </c>
      <c r="O33" s="222">
        <f t="shared" si="14"/>
        <v>14.948851304778909</v>
      </c>
      <c r="P33" s="222">
        <f t="shared" si="14"/>
        <v>15.361368807425766</v>
      </c>
      <c r="Q33" s="222">
        <f t="shared" si="14"/>
        <v>15.779693950313034</v>
      </c>
      <c r="R33" s="222">
        <f t="shared" si="14"/>
        <v>16.203995438704432</v>
      </c>
      <c r="S33" s="222">
        <f t="shared" si="14"/>
        <v>16.634444221355349</v>
      </c>
      <c r="T33" s="222">
        <f t="shared" si="14"/>
        <v>16.357933307819412</v>
      </c>
      <c r="U33" s="222">
        <f t="shared" si="14"/>
        <v>16.006008730634989</v>
      </c>
      <c r="V33" s="222">
        <f t="shared" si="14"/>
        <v>15.661655458804105</v>
      </c>
      <c r="W33" s="222">
        <f t="shared" si="14"/>
        <v>15.324710603263393</v>
      </c>
      <c r="X33" s="222">
        <f t="shared" si="14"/>
        <v>14.995014779344784</v>
      </c>
      <c r="Y33" s="222">
        <f t="shared" si="14"/>
        <v>14.672412031381961</v>
      </c>
      <c r="Z33" s="222">
        <f t="shared" si="14"/>
        <v>14.356749758938811</v>
      </c>
      <c r="AA33" s="222">
        <f t="shared" si="14"/>
        <v>14.047878644625001</v>
      </c>
      <c r="AB33" s="222">
        <f t="shared" si="14"/>
        <v>13.74565258346454</v>
      </c>
      <c r="AC33" s="222">
        <f t="shared" si="14"/>
        <v>13.449928613783884</v>
      </c>
    </row>
    <row r="34" spans="2:29" ht="15" thickBot="1" x14ac:dyDescent="0.35">
      <c r="B34" s="60"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1.0220600228814565</v>
      </c>
      <c r="F35" s="237">
        <f>F34*F33</f>
        <v>3.2157408166704342</v>
      </c>
      <c r="G35" s="237">
        <f>G34*G33</f>
        <v>5.4649764795168947</v>
      </c>
      <c r="H35" s="237">
        <f t="shared" ref="H35:AC35" si="15">H34*H33</f>
        <v>7.6457439501746975</v>
      </c>
      <c r="I35" s="237">
        <f t="shared" si="15"/>
        <v>9.6196014610706566</v>
      </c>
      <c r="J35" s="237">
        <f t="shared" si="15"/>
        <v>11.207856731073241</v>
      </c>
      <c r="K35" s="237">
        <f t="shared" si="15"/>
        <v>12.038947584563441</v>
      </c>
      <c r="L35" s="237">
        <f t="shared" si="15"/>
        <v>12.861556823236523</v>
      </c>
      <c r="M35" s="237">
        <f t="shared" si="15"/>
        <v>13.677850240032702</v>
      </c>
      <c r="N35" s="237">
        <f t="shared" si="15"/>
        <v>14.486755054835506</v>
      </c>
      <c r="O35" s="237">
        <f t="shared" si="15"/>
        <v>15.098339817826698</v>
      </c>
      <c r="P35" s="237">
        <f t="shared" si="15"/>
        <v>15.514982495500023</v>
      </c>
      <c r="Q35" s="237">
        <f t="shared" si="15"/>
        <v>15.937490889816164</v>
      </c>
      <c r="R35" s="237">
        <f t="shared" si="15"/>
        <v>16.366035393091476</v>
      </c>
      <c r="S35" s="237">
        <f t="shared" si="15"/>
        <v>16.800788663568902</v>
      </c>
      <c r="T35" s="237">
        <f t="shared" si="15"/>
        <v>16.521512640897605</v>
      </c>
      <c r="U35" s="237">
        <f t="shared" si="15"/>
        <v>16.166068817941337</v>
      </c>
      <c r="V35" s="237">
        <f t="shared" si="15"/>
        <v>15.818272013392146</v>
      </c>
      <c r="W35" s="237">
        <f t="shared" si="15"/>
        <v>15.477957709296026</v>
      </c>
      <c r="X35" s="237">
        <f t="shared" si="15"/>
        <v>15.144964927138231</v>
      </c>
      <c r="Y35" s="237">
        <f t="shared" si="15"/>
        <v>14.819136151695782</v>
      </c>
      <c r="Z35" s="237">
        <f t="shared" si="15"/>
        <v>14.500317256528199</v>
      </c>
      <c r="AA35" s="237">
        <f t="shared" si="15"/>
        <v>14.188357431071251</v>
      </c>
      <c r="AB35" s="237">
        <f t="shared" si="15"/>
        <v>13.883109109299186</v>
      </c>
      <c r="AC35" s="237">
        <f t="shared" si="15"/>
        <v>13.584427899921723</v>
      </c>
    </row>
    <row r="36" spans="2:29" ht="15" thickBot="1" x14ac:dyDescent="0.35">
      <c r="B36" s="238" t="s">
        <v>104</v>
      </c>
      <c r="C36" s="209" t="s">
        <v>86</v>
      </c>
      <c r="D36" s="205" t="s">
        <v>51</v>
      </c>
      <c r="E36" s="221">
        <f>E35*('Scenario Inputs'!$G$3/'Scenario Inputs'!J3)</f>
        <v>0.93037388901046236</v>
      </c>
      <c r="F36" s="221">
        <f>F35*('Scenario Inputs'!$G$3/'Scenario Inputs'!K3)</f>
        <v>2.8698683729814869</v>
      </c>
      <c r="G36" s="221">
        <f>G35*('Scenario Inputs'!$G$3/'Scenario Inputs'!L3)</f>
        <v>4.7815540077563288</v>
      </c>
      <c r="H36" s="221">
        <f>H35*('Scenario Inputs'!$G$3/'Scenario Inputs'!M3)</f>
        <v>6.5584369284024175</v>
      </c>
      <c r="I36" s="221">
        <f>I35*('Scenario Inputs'!$G$3/'Scenario Inputs'!N3)</f>
        <v>8.0897947763471922</v>
      </c>
      <c r="J36" s="221">
        <f>J35*('Scenario Inputs'!$G$3/'Scenario Inputs'!O3)</f>
        <v>9.2406564401812616</v>
      </c>
      <c r="K36" s="221">
        <f>K35*('Scenario Inputs'!$G$3/'Scenario Inputs'!P3)</f>
        <v>9.7312494401475647</v>
      </c>
      <c r="L36" s="221">
        <f>L35*('Scenario Inputs'!$G$3/'Scenario Inputs'!Q3)</f>
        <v>10.192329386654217</v>
      </c>
      <c r="M36" s="221">
        <f>M35*('Scenario Inputs'!$G$3/'Scenario Inputs'!R3)</f>
        <v>10.62667949020768</v>
      </c>
      <c r="N36" s="221">
        <f>N35*('Scenario Inputs'!$G$3/'Scenario Inputs'!S3)</f>
        <v>11.034449795585601</v>
      </c>
      <c r="O36" s="221">
        <f>O35*('Scenario Inputs'!$G$3/'Scenario Inputs'!T3)</f>
        <v>11.27479333443844</v>
      </c>
      <c r="P36" s="221">
        <f>P35*('Scenario Inputs'!$G$3/'Scenario Inputs'!U3)</f>
        <v>11.358749251335617</v>
      </c>
      <c r="Q36" s="221">
        <f>Q35*('Scenario Inputs'!$G$3/'Scenario Inputs'!V3)</f>
        <v>11.439288162415076</v>
      </c>
      <c r="R36" s="221">
        <f>R35*('Scenario Inputs'!$G$3/'Scenario Inputs'!W3)</f>
        <v>11.516549139813606</v>
      </c>
      <c r="S36" s="221">
        <f>S35*('Scenario Inputs'!$G$3/'Scenario Inputs'!X3)</f>
        <v>11.590665595432014</v>
      </c>
      <c r="T36" s="221">
        <f>T35*('Scenario Inputs'!$G$3/'Scenario Inputs'!Y3)</f>
        <v>11.174506242230031</v>
      </c>
      <c r="U36" s="221">
        <f>U35*('Scenario Inputs'!$G$3/'Scenario Inputs'!Z3)</f>
        <v>10.71970383817127</v>
      </c>
      <c r="V36" s="221">
        <f>V35*('Scenario Inputs'!$G$3/'Scenario Inputs'!AA3)</f>
        <v>10.2834118919577</v>
      </c>
      <c r="W36" s="221">
        <f>W35*('Scenario Inputs'!$G$3/'Scenario Inputs'!AB3)</f>
        <v>9.8648770279550195</v>
      </c>
      <c r="X36" s="221">
        <f>X35*('Scenario Inputs'!$G$3/'Scenario Inputs'!AC3)</f>
        <v>9.4633765329172501</v>
      </c>
      <c r="Y36" s="221">
        <f>Y35*('Scenario Inputs'!$G$3/'Scenario Inputs'!AD3)</f>
        <v>9.0782171080275198</v>
      </c>
      <c r="Z36" s="221">
        <f>Z35*('Scenario Inputs'!$G$3/'Scenario Inputs'!AE3)</f>
        <v>8.7087336717307995</v>
      </c>
      <c r="AA36" s="221">
        <f>AA35*('Scenario Inputs'!$G$3/'Scenario Inputs'!AF3)</f>
        <v>8.3542882112913546</v>
      </c>
      <c r="AB36" s="221">
        <f>AB35*('Scenario Inputs'!$G$3/'Scenario Inputs'!AG3)</f>
        <v>8.0142686810917994</v>
      </c>
      <c r="AC36" s="221">
        <f>AC35*('Scenario Inputs'!$G$3/'Scenario Inputs'!AH3)</f>
        <v>7.688087945771362</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211" t="s">
        <v>108</v>
      </c>
      <c r="C41" s="36" t="s">
        <v>86</v>
      </c>
      <c r="D41" s="49" t="s">
        <v>51</v>
      </c>
      <c r="E41" s="52">
        <f t="shared" ref="E41" si="16">E36*E40</f>
        <v>0.67526536864379361</v>
      </c>
      <c r="F41" s="52">
        <f t="shared" ref="F41:AC41" si="17">F36*F40</f>
        <v>2.0829504651099633</v>
      </c>
      <c r="G41" s="52">
        <f>G36*G40</f>
        <v>3.4704518988295434</v>
      </c>
      <c r="H41" s="52">
        <f t="shared" si="17"/>
        <v>4.7601135226344748</v>
      </c>
      <c r="I41" s="52">
        <f t="shared" si="17"/>
        <v>5.8715730486727917</v>
      </c>
      <c r="J41" s="52">
        <f t="shared" si="17"/>
        <v>6.7068684442835593</v>
      </c>
      <c r="K41" s="52">
        <f t="shared" si="17"/>
        <v>7.0629408436591028</v>
      </c>
      <c r="L41" s="52">
        <f t="shared" si="17"/>
        <v>7.3975926688336306</v>
      </c>
      <c r="M41" s="52">
        <f t="shared" si="17"/>
        <v>7.7128439739927339</v>
      </c>
      <c r="N41" s="52">
        <f t="shared" si="17"/>
        <v>8.0088036616360299</v>
      </c>
      <c r="O41" s="52">
        <f t="shared" si="17"/>
        <v>8.1832450021354202</v>
      </c>
      <c r="P41" s="52">
        <f t="shared" si="17"/>
        <v>8.2441802066193901</v>
      </c>
      <c r="Q41" s="52">
        <f t="shared" si="17"/>
        <v>8.3026353482808624</v>
      </c>
      <c r="R41" s="52">
        <f t="shared" si="17"/>
        <v>8.3587113656767151</v>
      </c>
      <c r="S41" s="52">
        <f t="shared" si="17"/>
        <v>8.4125050891645561</v>
      </c>
      <c r="T41" s="52">
        <f t="shared" si="17"/>
        <v>8.1104566306105568</v>
      </c>
      <c r="U41" s="52">
        <f t="shared" si="17"/>
        <v>7.7803610457447077</v>
      </c>
      <c r="V41" s="52">
        <f t="shared" si="17"/>
        <v>7.4637003511828981</v>
      </c>
      <c r="W41" s="52">
        <f t="shared" si="17"/>
        <v>7.1599277468897533</v>
      </c>
      <c r="X41" s="52">
        <f t="shared" si="17"/>
        <v>6.8685186875913402</v>
      </c>
      <c r="Y41" s="52">
        <f t="shared" si="17"/>
        <v>6.5889699770063741</v>
      </c>
      <c r="Z41" s="52">
        <f t="shared" si="17"/>
        <v>6.3207988989422139</v>
      </c>
      <c r="AA41" s="52">
        <f t="shared" si="17"/>
        <v>6.0635423837552649</v>
      </c>
      <c r="AB41" s="52">
        <f t="shared" si="17"/>
        <v>5.816756208736428</v>
      </c>
      <c r="AC41" s="52">
        <f t="shared" si="17"/>
        <v>5.5800142310408543</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212" t="s">
        <v>110</v>
      </c>
      <c r="C43" s="213" t="s">
        <v>111</v>
      </c>
      <c r="D43" s="214" t="s">
        <v>51</v>
      </c>
      <c r="E43" s="155">
        <f t="shared" ref="E43" si="18">(E41*1000000)/(E42*1000)</f>
        <v>0.50266210630486863</v>
      </c>
      <c r="F43" s="155">
        <f t="shared" ref="F43:AC43" si="19">(F41*1000000)/(F42*1000)</f>
        <v>1.5409810286342724</v>
      </c>
      <c r="G43" s="155">
        <f>(G41*1000000)/(G42*1000)</f>
        <v>2.55119064978259</v>
      </c>
      <c r="H43" s="155">
        <f t="shared" si="19"/>
        <v>3.4775276429282549</v>
      </c>
      <c r="I43" s="155">
        <f t="shared" si="19"/>
        <v>4.2634667956356971</v>
      </c>
      <c r="J43" s="155">
        <f t="shared" si="19"/>
        <v>4.8406479229854353</v>
      </c>
      <c r="K43" s="155">
        <f t="shared" si="19"/>
        <v>5.0671065471620329</v>
      </c>
      <c r="L43" s="155">
        <f t="shared" si="19"/>
        <v>5.2753664145463643</v>
      </c>
      <c r="M43" s="155">
        <f t="shared" si="19"/>
        <v>5.4676650730002265</v>
      </c>
      <c r="N43" s="155">
        <f t="shared" si="19"/>
        <v>5.6444195826363428</v>
      </c>
      <c r="O43" s="155">
        <f t="shared" si="19"/>
        <v>5.7341240445197066</v>
      </c>
      <c r="P43" s="155">
        <f t="shared" si="19"/>
        <v>5.7433414975701877</v>
      </c>
      <c r="Q43" s="155">
        <f t="shared" si="19"/>
        <v>5.7512502508846026</v>
      </c>
      <c r="R43" s="155">
        <f t="shared" si="19"/>
        <v>5.757766722455842</v>
      </c>
      <c r="S43" s="155">
        <f t="shared" si="19"/>
        <v>5.7629440571484754</v>
      </c>
      <c r="T43" s="155">
        <f t="shared" si="19"/>
        <v>5.5253141097317169</v>
      </c>
      <c r="U43" s="155">
        <f t="shared" si="19"/>
        <v>5.2686812738938826</v>
      </c>
      <c r="V43" s="155">
        <f t="shared" si="19"/>
        <v>5.026114234936145</v>
      </c>
      <c r="W43" s="155">
        <f t="shared" si="19"/>
        <v>4.7947120659456246</v>
      </c>
      <c r="X43" s="155">
        <f t="shared" si="19"/>
        <v>4.5741364899363361</v>
      </c>
      <c r="Y43" s="155">
        <f t="shared" si="19"/>
        <v>4.3643242840484096</v>
      </c>
      <c r="Z43" s="155">
        <f t="shared" si="19"/>
        <v>4.1637980237703083</v>
      </c>
      <c r="AA43" s="155">
        <f t="shared" si="19"/>
        <v>3.9722513950624139</v>
      </c>
      <c r="AB43" s="155">
        <f t="shared" si="19"/>
        <v>3.7898929091720941</v>
      </c>
      <c r="AC43" s="155">
        <f t="shared" si="19"/>
        <v>3.6163462696115452</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Inputs'!J22*('Scenario Inputs'!J3/'Scenario Inputs'!$G$3)</f>
        <v>115.90116825911115</v>
      </c>
      <c r="F47" s="14">
        <f>'Scenario Inputs'!K22*('Scenario Inputs'!K3/'Scenario Inputs'!$G$3)</f>
        <v>137.73526362649537</v>
      </c>
      <c r="G47" s="14">
        <f>'Scenario Inputs'!L22*('Scenario Inputs'!L3/'Scenario Inputs'!$G$3)</f>
        <v>149.51910756778247</v>
      </c>
      <c r="H47" s="14">
        <f>'Scenario Inputs'!M22*('Scenario Inputs'!M3/'Scenario Inputs'!$G$3)</f>
        <v>136.7468766028</v>
      </c>
      <c r="I47" s="14">
        <f>'Scenario Inputs'!N22*('Scenario Inputs'!N3/'Scenario Inputs'!$G$3)</f>
        <v>115.44171322808376</v>
      </c>
      <c r="J47" s="14">
        <f>'Scenario Inputs'!O22*('Scenario Inputs'!O3/'Scenario Inputs'!$G$3)</f>
        <v>139.96818115631754</v>
      </c>
      <c r="K47" s="14">
        <f>'Scenario Inputs'!P22*('Scenario Inputs'!P3/'Scenario Inputs'!$G$3)</f>
        <v>141.2965816964311</v>
      </c>
      <c r="L47" s="14">
        <f>'Scenario Inputs'!Q22*('Scenario Inputs'!Q3/'Scenario Inputs'!$G$3)</f>
        <v>142.73822448922741</v>
      </c>
      <c r="M47" s="14">
        <f>'Scenario Inputs'!R22*('Scenario Inputs'!R3/'Scenario Inputs'!$G$3)</f>
        <v>143.93259950119798</v>
      </c>
      <c r="N47" s="14">
        <f>'Scenario Inputs'!S22*('Scenario Inputs'!S3/'Scenario Inputs'!$G$3)</f>
        <v>145.27651102179883</v>
      </c>
      <c r="O47" s="14">
        <f>'Scenario Inputs'!T22*('Scenario Inputs'!T3/'Scenario Inputs'!$G$3)</f>
        <v>136.188851886344</v>
      </c>
      <c r="P47" s="14">
        <f>'Scenario Inputs'!U22*('Scenario Inputs'!U3/'Scenario Inputs'!$G$3)</f>
        <v>138.9126289240709</v>
      </c>
      <c r="Q47" s="14">
        <f>'Scenario Inputs'!V22*('Scenario Inputs'!V3/'Scenario Inputs'!$G$3)</f>
        <v>141.69088150255232</v>
      </c>
      <c r="R47" s="14">
        <f>'Scenario Inputs'!W22*('Scenario Inputs'!W3/'Scenario Inputs'!$G$3)</f>
        <v>144.52469913260336</v>
      </c>
      <c r="S47" s="14">
        <f>'Scenario Inputs'!X22*('Scenario Inputs'!X3/'Scenario Inputs'!$G$3)</f>
        <v>147.41519311525542</v>
      </c>
      <c r="T47" s="14">
        <f>'Scenario Inputs'!Y22*('Scenario Inputs'!Y3/'Scenario Inputs'!$G$3)</f>
        <v>130.7254624421156</v>
      </c>
      <c r="U47" s="14">
        <f>'Scenario Inputs'!Z22*('Scenario Inputs'!Z3/'Scenario Inputs'!$G$3)</f>
        <v>133.3399716909579</v>
      </c>
      <c r="V47" s="14">
        <f>'Scenario Inputs'!AA22*('Scenario Inputs'!AA3/'Scenario Inputs'!$G$3)</f>
        <v>136.00677112477709</v>
      </c>
      <c r="W47" s="14">
        <f>'Scenario Inputs'!AB22*('Scenario Inputs'!AB3/'Scenario Inputs'!$G$3)</f>
        <v>138.72690654727262</v>
      </c>
      <c r="X47" s="14">
        <f>'Scenario Inputs'!AC22*('Scenario Inputs'!AC3/'Scenario Inputs'!$G$3)</f>
        <v>141.50144467821806</v>
      </c>
      <c r="Y47" s="14">
        <f>'Scenario Inputs'!AD22*('Scenario Inputs'!AD3/'Scenario Inputs'!$G$3)</f>
        <v>105.15262572705073</v>
      </c>
      <c r="Z47" s="14">
        <f>'Scenario Inputs'!AE22*('Scenario Inputs'!AE3/'Scenario Inputs'!$G$3)</f>
        <v>107.25567824159175</v>
      </c>
      <c r="AA47" s="14">
        <f>'Scenario Inputs'!AF22*('Scenario Inputs'!AF3/'Scenario Inputs'!$G$3)</f>
        <v>109.40079180642358</v>
      </c>
      <c r="AB47" s="14">
        <f>'Scenario Inputs'!AG22*('Scenario Inputs'!AG3/'Scenario Inputs'!$G$3)</f>
        <v>111.58880764255204</v>
      </c>
      <c r="AC47" s="24">
        <f>'Scenario Inputs'!AH22*('Scenario Inputs'!AH3/'Scenario Inputs'!$G$3)</f>
        <v>113.82058379540308</v>
      </c>
    </row>
    <row r="48" spans="2:29" x14ac:dyDescent="0.3">
      <c r="B48" s="3" t="s">
        <v>88</v>
      </c>
      <c r="C48" s="3" t="s">
        <v>86</v>
      </c>
      <c r="D48" s="3" t="s">
        <v>87</v>
      </c>
      <c r="E48" s="15">
        <f>'Scenario Inputs'!J26*('Scenario Inputs'!J3/'Scenario Inputs'!$G$3)</f>
        <v>1.3391295506128342</v>
      </c>
      <c r="F48" s="158">
        <f>'Scenario Inputs'!K26*('Scenario Inputs'!K3/'Scenario Inputs'!$G$3)</f>
        <v>1.304283620058742</v>
      </c>
      <c r="G48" s="158">
        <f>'Scenario Inputs'!L26*('Scenario Inputs'!L3/'Scenario Inputs'!$G$3)</f>
        <v>5.9009421451637012</v>
      </c>
      <c r="H48" s="158">
        <f>'Scenario Inputs'!M26*('Scenario Inputs'!M3/'Scenario Inputs'!$G$3)</f>
        <v>7.4144086546786694</v>
      </c>
      <c r="I48" s="158">
        <f>'Scenario Inputs'!N26*('Scenario Inputs'!N3/'Scenario Inputs'!$G$3)</f>
        <v>7.8159758253061256</v>
      </c>
      <c r="J48" s="158">
        <f>'Scenario Inputs'!O26*('Scenario Inputs'!O3/'Scenario Inputs'!$G$3)</f>
        <v>9.967491726610838</v>
      </c>
      <c r="K48" s="158">
        <f>'Scenario Inputs'!P26*('Scenario Inputs'!P3/'Scenario Inputs'!$G$3)</f>
        <v>10.067870117374323</v>
      </c>
      <c r="L48" s="158">
        <f>'Scenario Inputs'!Q26*('Scenario Inputs'!Q3/'Scenario Inputs'!$G$3)</f>
        <v>10.169538532985758</v>
      </c>
      <c r="M48" s="158">
        <f>'Scenario Inputs'!R26*('Scenario Inputs'!R3/'Scenario Inputs'!$G$3)</f>
        <v>10.258375300912569</v>
      </c>
      <c r="N48" s="158">
        <f>'Scenario Inputs'!S26*('Scenario Inputs'!S3/'Scenario Inputs'!$G$3)</f>
        <v>10.345384858044524</v>
      </c>
      <c r="O48" s="158">
        <f>'Scenario Inputs'!T26*('Scenario Inputs'!T3/'Scenario Inputs'!$G$3)</f>
        <v>9.0015876340216732</v>
      </c>
      <c r="P48" s="158">
        <f>'Scenario Inputs'!U26*('Scenario Inputs'!U3/'Scenario Inputs'!$G$3)</f>
        <v>9.1816193867021099</v>
      </c>
      <c r="Q48" s="158">
        <f>'Scenario Inputs'!V26*('Scenario Inputs'!V3/'Scenario Inputs'!$G$3)</f>
        <v>9.3652517744361514</v>
      </c>
      <c r="R48" s="158">
        <f>'Scenario Inputs'!W26*('Scenario Inputs'!W3/'Scenario Inputs'!$G$3)</f>
        <v>9.552556809924873</v>
      </c>
      <c r="S48" s="158">
        <f>'Scenario Inputs'!X26*('Scenario Inputs'!X3/'Scenario Inputs'!$G$3)</f>
        <v>9.7436079461233707</v>
      </c>
      <c r="T48" s="158">
        <f>'Scenario Inputs'!Y26*('Scenario Inputs'!Y3/'Scenario Inputs'!$G$3)</f>
        <v>14.223174443698451</v>
      </c>
      <c r="U48" s="158">
        <f>'Scenario Inputs'!Z26*('Scenario Inputs'!Z3/'Scenario Inputs'!$G$3)</f>
        <v>14.507637932572418</v>
      </c>
      <c r="V48" s="158">
        <f>'Scenario Inputs'!AA26*('Scenario Inputs'!AA3/'Scenario Inputs'!$G$3)</f>
        <v>14.797790691223868</v>
      </c>
      <c r="W48" s="158">
        <f>'Scenario Inputs'!AB26*('Scenario Inputs'!AB3/'Scenario Inputs'!$G$3)</f>
        <v>15.093746505048346</v>
      </c>
      <c r="X48" s="158">
        <f>'Scenario Inputs'!AC26*('Scenario Inputs'!AC3/'Scenario Inputs'!$G$3)</f>
        <v>15.395621435149312</v>
      </c>
      <c r="Y48" s="158">
        <f>'Scenario Inputs'!AD26*('Scenario Inputs'!AD3/'Scenario Inputs'!$G$3)</f>
        <v>12.993776461150134</v>
      </c>
      <c r="Z48" s="158">
        <f>'Scenario Inputs'!AE26*('Scenario Inputs'!AE3/'Scenario Inputs'!$G$3)</f>
        <v>13.253651990373136</v>
      </c>
      <c r="AA48" s="158">
        <f>'Scenario Inputs'!AF26*('Scenario Inputs'!AF3/'Scenario Inputs'!$G$3)</f>
        <v>13.518725030180599</v>
      </c>
      <c r="AB48" s="158">
        <f>'Scenario Inputs'!AG26*('Scenario Inputs'!AG3/'Scenario Inputs'!$G$3)</f>
        <v>13.78909953078421</v>
      </c>
      <c r="AC48" s="159">
        <f>'Scenario Inputs'!AH26*('Scenario Inputs'!AH3/'Scenario Inputs'!$G$3)</f>
        <v>14.064881521399894</v>
      </c>
    </row>
    <row r="49" spans="2:29" x14ac:dyDescent="0.3">
      <c r="B49" s="17" t="s">
        <v>89</v>
      </c>
      <c r="C49" s="17" t="s">
        <v>86</v>
      </c>
      <c r="D49" s="17" t="s">
        <v>87</v>
      </c>
      <c r="E49" s="16">
        <f t="shared" ref="E49:AC49" si="20">E48+E47</f>
        <v>117.24029780972398</v>
      </c>
      <c r="F49" s="16">
        <f t="shared" si="20"/>
        <v>139.03954724655412</v>
      </c>
      <c r="G49" s="16">
        <f t="shared" si="20"/>
        <v>155.42004971294617</v>
      </c>
      <c r="H49" s="16">
        <f t="shared" si="20"/>
        <v>144.16128525747868</v>
      </c>
      <c r="I49" s="16">
        <f t="shared" si="20"/>
        <v>123.25768905338988</v>
      </c>
      <c r="J49" s="16">
        <f t="shared" si="20"/>
        <v>149.93567288292837</v>
      </c>
      <c r="K49" s="16">
        <f t="shared" si="20"/>
        <v>151.36445181380543</v>
      </c>
      <c r="L49" s="16">
        <f t="shared" si="20"/>
        <v>152.90776302221317</v>
      </c>
      <c r="M49" s="16">
        <f t="shared" si="20"/>
        <v>154.19097480211056</v>
      </c>
      <c r="N49" s="16">
        <f t="shared" si="20"/>
        <v>155.62189587984335</v>
      </c>
      <c r="O49" s="16">
        <f t="shared" si="20"/>
        <v>145.19043952036566</v>
      </c>
      <c r="P49" s="16">
        <f t="shared" si="20"/>
        <v>148.09424831077303</v>
      </c>
      <c r="Q49" s="16">
        <f t="shared" si="20"/>
        <v>151.05613327698848</v>
      </c>
      <c r="R49" s="16">
        <f t="shared" si="20"/>
        <v>154.07725594252824</v>
      </c>
      <c r="S49" s="16">
        <f t="shared" si="20"/>
        <v>157.1588010613788</v>
      </c>
      <c r="T49" s="16">
        <f t="shared" si="20"/>
        <v>144.94863688581404</v>
      </c>
      <c r="U49" s="16">
        <f t="shared" si="20"/>
        <v>147.8476096235303</v>
      </c>
      <c r="V49" s="16">
        <f t="shared" si="20"/>
        <v>150.80456181600096</v>
      </c>
      <c r="W49" s="16">
        <f t="shared" si="20"/>
        <v>153.82065305232098</v>
      </c>
      <c r="X49" s="16">
        <f t="shared" si="20"/>
        <v>156.89706611336737</v>
      </c>
      <c r="Y49" s="16">
        <f t="shared" si="20"/>
        <v>118.14640218820087</v>
      </c>
      <c r="Z49" s="16">
        <f t="shared" si="20"/>
        <v>120.5093302319649</v>
      </c>
      <c r="AA49" s="16">
        <f t="shared" si="20"/>
        <v>122.91951683660419</v>
      </c>
      <c r="AB49" s="16">
        <f t="shared" si="20"/>
        <v>125.37790717333625</v>
      </c>
      <c r="AC49" s="69">
        <f t="shared" si="20"/>
        <v>127.88546531680298</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51"/>
    </row>
    <row r="51" spans="2:29" x14ac:dyDescent="0.3">
      <c r="B51" s="40" t="s">
        <v>90</v>
      </c>
      <c r="C51" s="40" t="s">
        <v>86</v>
      </c>
      <c r="D51" s="40" t="s">
        <v>87</v>
      </c>
      <c r="E51" s="41">
        <f>E47</f>
        <v>115.90116825911115</v>
      </c>
      <c r="F51" s="41">
        <f t="shared" ref="F51:AC51" si="21">F47</f>
        <v>137.73526362649537</v>
      </c>
      <c r="G51" s="41">
        <f t="shared" si="21"/>
        <v>149.51910756778247</v>
      </c>
      <c r="H51" s="41">
        <f t="shared" si="21"/>
        <v>136.7468766028</v>
      </c>
      <c r="I51" s="41">
        <f t="shared" si="21"/>
        <v>115.44171322808376</v>
      </c>
      <c r="J51" s="41">
        <f t="shared" si="21"/>
        <v>139.96818115631754</v>
      </c>
      <c r="K51" s="41">
        <f t="shared" si="21"/>
        <v>141.2965816964311</v>
      </c>
      <c r="L51" s="41">
        <f t="shared" si="21"/>
        <v>142.73822448922741</v>
      </c>
      <c r="M51" s="41">
        <f t="shared" si="21"/>
        <v>143.93259950119798</v>
      </c>
      <c r="N51" s="41">
        <f t="shared" si="21"/>
        <v>145.27651102179883</v>
      </c>
      <c r="O51" s="41">
        <f t="shared" si="21"/>
        <v>136.188851886344</v>
      </c>
      <c r="P51" s="41">
        <f t="shared" si="21"/>
        <v>138.9126289240709</v>
      </c>
      <c r="Q51" s="41">
        <f t="shared" si="21"/>
        <v>141.69088150255232</v>
      </c>
      <c r="R51" s="41">
        <f t="shared" si="21"/>
        <v>144.52469913260336</v>
      </c>
      <c r="S51" s="41">
        <f t="shared" si="21"/>
        <v>147.41519311525542</v>
      </c>
      <c r="T51" s="41">
        <f t="shared" si="21"/>
        <v>130.7254624421156</v>
      </c>
      <c r="U51" s="41">
        <f t="shared" si="21"/>
        <v>133.3399716909579</v>
      </c>
      <c r="V51" s="41">
        <f t="shared" si="21"/>
        <v>136.00677112477709</v>
      </c>
      <c r="W51" s="41">
        <f t="shared" si="21"/>
        <v>138.72690654727262</v>
      </c>
      <c r="X51" s="41">
        <f t="shared" si="21"/>
        <v>141.50144467821806</v>
      </c>
      <c r="Y51" s="41">
        <f t="shared" si="21"/>
        <v>105.15262572705073</v>
      </c>
      <c r="Z51" s="41">
        <f t="shared" si="21"/>
        <v>107.25567824159175</v>
      </c>
      <c r="AA51" s="41">
        <f t="shared" si="21"/>
        <v>109.40079180642358</v>
      </c>
      <c r="AB51" s="41">
        <f t="shared" si="21"/>
        <v>111.58880764255204</v>
      </c>
      <c r="AC51" s="41">
        <f t="shared" si="21"/>
        <v>113.82058379540308</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113.15431057137022</v>
      </c>
      <c r="G55" s="74">
        <f t="shared" ref="G55:AC55" si="22">F64</f>
        <v>246.68063626526791</v>
      </c>
      <c r="H55" s="74">
        <f t="shared" si="22"/>
        <v>385.6632383068461</v>
      </c>
      <c r="I55" s="74">
        <f t="shared" si="22"/>
        <v>508.23643245463734</v>
      </c>
      <c r="J55" s="74">
        <f t="shared" si="22"/>
        <v>606.53469069199139</v>
      </c>
      <c r="K55" s="74">
        <f t="shared" si="22"/>
        <v>725.99158054316752</v>
      </c>
      <c r="L55" s="74">
        <f t="shared" si="22"/>
        <v>843.35902392815547</v>
      </c>
      <c r="M55" s="74">
        <f t="shared" si="22"/>
        <v>958.80681088667302</v>
      </c>
      <c r="N55" s="74">
        <f t="shared" si="22"/>
        <v>1072.1479523046769</v>
      </c>
      <c r="O55" s="74">
        <f t="shared" si="22"/>
        <v>1183.5881598633262</v>
      </c>
      <c r="P55" s="74">
        <f t="shared" si="22"/>
        <v>1282.9969788041583</v>
      </c>
      <c r="Q55" s="74">
        <f t="shared" si="22"/>
        <v>1382.2469800675885</v>
      </c>
      <c r="R55" s="74">
        <f t="shared" si="22"/>
        <v>1481.3958502875741</v>
      </c>
      <c r="S55" s="74">
        <f t="shared" si="22"/>
        <v>1580.5007044867825</v>
      </c>
      <c r="T55" s="74">
        <f t="shared" si="22"/>
        <v>1679.6181235544152</v>
      </c>
      <c r="U55" s="74">
        <f t="shared" si="22"/>
        <v>1759.6315779701324</v>
      </c>
      <c r="V55" s="74">
        <f t="shared" si="22"/>
        <v>1839.9293563597173</v>
      </c>
      <c r="W55" s="74">
        <f t="shared" si="22"/>
        <v>1920.554449614752</v>
      </c>
      <c r="X55" s="74">
        <f t="shared" si="22"/>
        <v>2001.5496509391755</v>
      </c>
      <c r="Y55" s="74">
        <f t="shared" si="22"/>
        <v>2082.9575818736962</v>
      </c>
      <c r="Z55" s="74">
        <f t="shared" si="22"/>
        <v>2126.5704088400598</v>
      </c>
      <c r="AA55" s="74">
        <f t="shared" si="22"/>
        <v>2171.000109557528</v>
      </c>
      <c r="AB55" s="74">
        <f t="shared" si="22"/>
        <v>2216.2645914924024</v>
      </c>
      <c r="AC55" s="74">
        <f t="shared" si="22"/>
        <v>2262.3820757541998</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23">E56*E55</f>
        <v>0</v>
      </c>
      <c r="F57" s="43">
        <f t="shared" ref="F57:AC57" si="24">F56*F55</f>
        <v>2.2630862114274315</v>
      </c>
      <c r="G57" s="43">
        <f t="shared" si="24"/>
        <v>4.9336127253053075</v>
      </c>
      <c r="H57" s="43">
        <f t="shared" si="24"/>
        <v>7.7132647661369287</v>
      </c>
      <c r="I57" s="43">
        <f t="shared" si="24"/>
        <v>10.164728649092757</v>
      </c>
      <c r="J57" s="43">
        <f t="shared" si="24"/>
        <v>12.130693813839704</v>
      </c>
      <c r="K57" s="43">
        <f t="shared" si="24"/>
        <v>14.519831610863363</v>
      </c>
      <c r="L57" s="43">
        <f t="shared" si="24"/>
        <v>16.867180478563313</v>
      </c>
      <c r="M57" s="43">
        <f t="shared" si="24"/>
        <v>19.176136217733266</v>
      </c>
      <c r="N57" s="43">
        <f t="shared" si="24"/>
        <v>21.442959046093556</v>
      </c>
      <c r="O57" s="43">
        <f t="shared" si="24"/>
        <v>23.671763197266543</v>
      </c>
      <c r="P57" s="43">
        <f t="shared" si="24"/>
        <v>25.65993957608319</v>
      </c>
      <c r="Q57" s="43">
        <f t="shared" si="24"/>
        <v>27.644939601351794</v>
      </c>
      <c r="R57" s="43">
        <f t="shared" si="24"/>
        <v>29.62791700575151</v>
      </c>
      <c r="S57" s="43">
        <f t="shared" si="24"/>
        <v>31.610014089735678</v>
      </c>
      <c r="T57" s="43">
        <f t="shared" si="24"/>
        <v>33.592362471088336</v>
      </c>
      <c r="U57" s="43">
        <f t="shared" si="24"/>
        <v>35.192631559402678</v>
      </c>
      <c r="V57" s="43">
        <f t="shared" si="24"/>
        <v>36.798587127194381</v>
      </c>
      <c r="W57" s="43">
        <f t="shared" si="24"/>
        <v>38.411088992295078</v>
      </c>
      <c r="X57" s="43">
        <f t="shared" si="24"/>
        <v>40.030993018783548</v>
      </c>
      <c r="Y57" s="43">
        <f t="shared" si="24"/>
        <v>41.659151637473961</v>
      </c>
      <c r="Z57" s="43">
        <f t="shared" si="24"/>
        <v>42.531408176801236</v>
      </c>
      <c r="AA57" s="43">
        <f t="shared" si="24"/>
        <v>43.420002191150601</v>
      </c>
      <c r="AB57" s="43">
        <f t="shared" si="24"/>
        <v>44.325291829848084</v>
      </c>
      <c r="AC57" s="43">
        <f t="shared" si="24"/>
        <v>45.247641515084034</v>
      </c>
    </row>
    <row r="58" spans="2:29" x14ac:dyDescent="0.3">
      <c r="B58" s="19" t="s">
        <v>96</v>
      </c>
      <c r="C58" s="3" t="s">
        <v>86</v>
      </c>
      <c r="D58" s="3" t="s">
        <v>87</v>
      </c>
      <c r="E58" s="25">
        <f t="shared" ref="E58" si="25">E51</f>
        <v>115.90116825911115</v>
      </c>
      <c r="F58" s="25">
        <f t="shared" ref="F58:AC58" si="26">F51</f>
        <v>137.73526362649537</v>
      </c>
      <c r="G58" s="25">
        <f t="shared" si="26"/>
        <v>149.51910756778247</v>
      </c>
      <c r="H58" s="25">
        <f t="shared" si="26"/>
        <v>136.7468766028</v>
      </c>
      <c r="I58" s="25">
        <f t="shared" si="26"/>
        <v>115.44171322808376</v>
      </c>
      <c r="J58" s="25">
        <f t="shared" si="26"/>
        <v>139.96818115631754</v>
      </c>
      <c r="K58" s="25">
        <f t="shared" si="26"/>
        <v>141.2965816964311</v>
      </c>
      <c r="L58" s="25">
        <f t="shared" si="26"/>
        <v>142.73822448922741</v>
      </c>
      <c r="M58" s="25">
        <f t="shared" si="26"/>
        <v>143.93259950119798</v>
      </c>
      <c r="N58" s="25">
        <f t="shared" si="26"/>
        <v>145.27651102179883</v>
      </c>
      <c r="O58" s="25">
        <f t="shared" si="26"/>
        <v>136.188851886344</v>
      </c>
      <c r="P58" s="25">
        <f t="shared" si="26"/>
        <v>138.9126289240709</v>
      </c>
      <c r="Q58" s="25">
        <f t="shared" si="26"/>
        <v>141.69088150255232</v>
      </c>
      <c r="R58" s="25">
        <f t="shared" si="26"/>
        <v>144.52469913260336</v>
      </c>
      <c r="S58" s="25">
        <f t="shared" si="26"/>
        <v>147.41519311525542</v>
      </c>
      <c r="T58" s="25">
        <f t="shared" si="26"/>
        <v>130.7254624421156</v>
      </c>
      <c r="U58" s="25">
        <f t="shared" si="26"/>
        <v>133.3399716909579</v>
      </c>
      <c r="V58" s="25">
        <f t="shared" si="26"/>
        <v>136.00677112477709</v>
      </c>
      <c r="W58" s="25">
        <f t="shared" si="26"/>
        <v>138.72690654727262</v>
      </c>
      <c r="X58" s="25">
        <f t="shared" si="26"/>
        <v>141.50144467821806</v>
      </c>
      <c r="Y58" s="25">
        <f t="shared" si="26"/>
        <v>105.15262572705073</v>
      </c>
      <c r="Z58" s="25">
        <f t="shared" si="26"/>
        <v>107.25567824159175</v>
      </c>
      <c r="AA58" s="25">
        <f t="shared" si="26"/>
        <v>109.40079180642358</v>
      </c>
      <c r="AB58" s="25">
        <f t="shared" si="26"/>
        <v>111.58880764255204</v>
      </c>
      <c r="AC58" s="25">
        <f t="shared" si="26"/>
        <v>113.82058379540308</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Inputs'!J31</f>
        <v>4.7399999999999998E-2</v>
      </c>
      <c r="F60" s="26">
        <f>'Scenario Inputs'!K31</f>
        <v>4.7399999999999998E-2</v>
      </c>
      <c r="G60" s="26">
        <f>'Scenario Inputs'!L31</f>
        <v>4.7399999999999998E-2</v>
      </c>
      <c r="H60" s="26">
        <f>'Scenario Inputs'!M31</f>
        <v>4.7399999999999998E-2</v>
      </c>
      <c r="I60" s="26">
        <f>'Scenario Inputs'!N31</f>
        <v>4.7399999999999998E-2</v>
      </c>
      <c r="J60" s="26">
        <f>'Scenario Inputs'!O31</f>
        <v>4.7399999999999998E-2</v>
      </c>
      <c r="K60" s="26">
        <f>'Scenario Inputs'!P31</f>
        <v>4.7399999999999998E-2</v>
      </c>
      <c r="L60" s="26">
        <f>'Scenario Inputs'!Q31</f>
        <v>4.7399999999999998E-2</v>
      </c>
      <c r="M60" s="26">
        <f>'Scenario Inputs'!R31</f>
        <v>4.7399999999999998E-2</v>
      </c>
      <c r="N60" s="26">
        <f>'Scenario Inputs'!S31</f>
        <v>4.7399999999999998E-2</v>
      </c>
      <c r="O60" s="26">
        <f>'Scenario Inputs'!T31</f>
        <v>4.7399999999999998E-2</v>
      </c>
      <c r="P60" s="26">
        <f>'Scenario Inputs'!U31</f>
        <v>4.7399999999999998E-2</v>
      </c>
      <c r="Q60" s="26">
        <f>'Scenario Inputs'!V31</f>
        <v>4.7399999999999998E-2</v>
      </c>
      <c r="R60" s="26">
        <f>'Scenario Inputs'!W31</f>
        <v>4.7399999999999998E-2</v>
      </c>
      <c r="S60" s="26">
        <f>'Scenario Inputs'!X31</f>
        <v>4.7399999999999998E-2</v>
      </c>
      <c r="T60" s="26">
        <f>'Scenario Inputs'!Y31</f>
        <v>4.7399999999999998E-2</v>
      </c>
      <c r="U60" s="26">
        <f>'Scenario Inputs'!Z31</f>
        <v>4.7399999999999998E-2</v>
      </c>
      <c r="V60" s="26">
        <f>'Scenario Inputs'!AA31</f>
        <v>4.7399999999999998E-2</v>
      </c>
      <c r="W60" s="26">
        <f>'Scenario Inputs'!AB31</f>
        <v>4.7399999999999998E-2</v>
      </c>
      <c r="X60" s="26">
        <f>'Scenario Inputs'!AC31</f>
        <v>4.7399999999999998E-2</v>
      </c>
      <c r="Y60" s="26">
        <f>'Scenario Inputs'!AD31</f>
        <v>4.7399999999999998E-2</v>
      </c>
      <c r="Z60" s="26">
        <f>'Scenario Inputs'!AE31</f>
        <v>4.7399999999999998E-2</v>
      </c>
      <c r="AA60" s="26">
        <f>'Scenario Inputs'!AF31</f>
        <v>4.7399999999999998E-2</v>
      </c>
      <c r="AB60" s="26">
        <f>'Scenario Inputs'!AG31</f>
        <v>4.7399999999999998E-2</v>
      </c>
      <c r="AC60" s="26">
        <f>'Scenario Inputs'!AH31</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27">(E55+E57)*E60</f>
        <v>0</v>
      </c>
      <c r="F62" s="43">
        <f t="shared" ref="F62:AC62" si="28">(F55+F57)*F60</f>
        <v>5.4707846075046085</v>
      </c>
      <c r="G62" s="43">
        <f t="shared" si="28"/>
        <v>11.92651540215317</v>
      </c>
      <c r="H62" s="43">
        <f t="shared" si="28"/>
        <v>18.646046245659395</v>
      </c>
      <c r="I62" s="43">
        <f t="shared" si="28"/>
        <v>24.572215036316809</v>
      </c>
      <c r="J62" s="43">
        <f t="shared" si="28"/>
        <v>29.324739225576391</v>
      </c>
      <c r="K62" s="43">
        <f t="shared" si="28"/>
        <v>35.100240936101059</v>
      </c>
      <c r="L62" s="43">
        <f t="shared" si="28"/>
        <v>40.77472208887847</v>
      </c>
      <c r="M62" s="43">
        <f t="shared" si="28"/>
        <v>46.356391692748858</v>
      </c>
      <c r="N62" s="43">
        <f t="shared" si="28"/>
        <v>51.836209198026516</v>
      </c>
      <c r="O62" s="43">
        <f t="shared" si="28"/>
        <v>57.224120353072088</v>
      </c>
      <c r="P62" s="43">
        <f t="shared" si="28"/>
        <v>62.030337931223443</v>
      </c>
      <c r="Q62" s="43">
        <f t="shared" si="28"/>
        <v>66.828876992307769</v>
      </c>
      <c r="R62" s="43">
        <f t="shared" si="28"/>
        <v>71.622526569703624</v>
      </c>
      <c r="S62" s="43">
        <f t="shared" si="28"/>
        <v>76.414048060526952</v>
      </c>
      <c r="T62" s="43">
        <f t="shared" si="28"/>
        <v>81.206177037608867</v>
      </c>
      <c r="U62" s="43">
        <f t="shared" si="28"/>
        <v>85.074667531699959</v>
      </c>
      <c r="V62" s="43">
        <f t="shared" si="28"/>
        <v>88.956904521279611</v>
      </c>
      <c r="W62" s="43">
        <f t="shared" si="28"/>
        <v>92.854966529974035</v>
      </c>
      <c r="X62" s="43">
        <f t="shared" si="28"/>
        <v>96.770922523607254</v>
      </c>
      <c r="Y62" s="43">
        <f t="shared" si="28"/>
        <v>100.70683316842945</v>
      </c>
      <c r="Z62" s="43">
        <f t="shared" si="28"/>
        <v>102.81542612659921</v>
      </c>
      <c r="AA62" s="43">
        <f t="shared" si="28"/>
        <v>104.96351329688737</v>
      </c>
      <c r="AB62" s="43">
        <f t="shared" si="28"/>
        <v>107.15196046947466</v>
      </c>
      <c r="AC62" s="43">
        <f t="shared" si="28"/>
        <v>109.38164859856406</v>
      </c>
    </row>
    <row r="63" spans="2:29" x14ac:dyDescent="0.3">
      <c r="B63" s="18" t="s">
        <v>234</v>
      </c>
      <c r="C63" s="3" t="s">
        <v>86</v>
      </c>
      <c r="D63" s="3" t="s">
        <v>87</v>
      </c>
      <c r="E63" s="43">
        <f t="shared" ref="E63" si="29">E58*E59*E60</f>
        <v>2.7468576877409339</v>
      </c>
      <c r="F63" s="43">
        <f t="shared" ref="F63:AC63" si="30">F58*F59*F60</f>
        <v>3.2643257479479399</v>
      </c>
      <c r="G63" s="43">
        <f t="shared" si="30"/>
        <v>3.5436028493564442</v>
      </c>
      <c r="H63" s="43">
        <f t="shared" si="30"/>
        <v>3.24090097548636</v>
      </c>
      <c r="I63" s="43">
        <f t="shared" si="30"/>
        <v>2.7359686035055848</v>
      </c>
      <c r="J63" s="43">
        <f t="shared" si="30"/>
        <v>3.3172458934047255</v>
      </c>
      <c r="K63" s="43">
        <f t="shared" si="30"/>
        <v>3.3487289862054168</v>
      </c>
      <c r="L63" s="43">
        <f t="shared" si="30"/>
        <v>3.3828959203946893</v>
      </c>
      <c r="M63" s="43">
        <f t="shared" si="30"/>
        <v>3.4112026081783919</v>
      </c>
      <c r="N63" s="43">
        <f t="shared" si="30"/>
        <v>3.4430533112166319</v>
      </c>
      <c r="O63" s="43">
        <f t="shared" si="30"/>
        <v>3.2276757897063524</v>
      </c>
      <c r="P63" s="43">
        <f t="shared" si="30"/>
        <v>3.2922293055004803</v>
      </c>
      <c r="Q63" s="43">
        <f t="shared" si="30"/>
        <v>3.3580738916104895</v>
      </c>
      <c r="R63" s="43">
        <f t="shared" si="30"/>
        <v>3.4252353694426994</v>
      </c>
      <c r="S63" s="43">
        <f t="shared" si="30"/>
        <v>3.4937400768315534</v>
      </c>
      <c r="T63" s="43">
        <f t="shared" si="30"/>
        <v>3.0981934598781398</v>
      </c>
      <c r="U63" s="43">
        <f t="shared" si="30"/>
        <v>3.1601573290757021</v>
      </c>
      <c r="V63" s="43">
        <f t="shared" si="30"/>
        <v>3.2233604756572167</v>
      </c>
      <c r="W63" s="43">
        <f t="shared" si="30"/>
        <v>3.2878276851703609</v>
      </c>
      <c r="X63" s="43">
        <f t="shared" si="30"/>
        <v>3.353584238873768</v>
      </c>
      <c r="Y63" s="43">
        <f t="shared" si="30"/>
        <v>2.4921172297311021</v>
      </c>
      <c r="Z63" s="43">
        <f t="shared" si="30"/>
        <v>2.5419595743257246</v>
      </c>
      <c r="AA63" s="43">
        <f t="shared" si="30"/>
        <v>2.5927987658122387</v>
      </c>
      <c r="AB63" s="43">
        <f t="shared" si="30"/>
        <v>2.6446547411284831</v>
      </c>
      <c r="AC63" s="43">
        <f t="shared" si="30"/>
        <v>2.697547835951053</v>
      </c>
    </row>
    <row r="64" spans="2:29" x14ac:dyDescent="0.3">
      <c r="B64" s="22" t="s">
        <v>244</v>
      </c>
      <c r="C64" s="23" t="s">
        <v>86</v>
      </c>
      <c r="D64" s="23" t="s">
        <v>87</v>
      </c>
      <c r="E64" s="76">
        <f>(E55*(1+E56))+E57+E58-E62-E63</f>
        <v>113.15431057137022</v>
      </c>
      <c r="F64" s="76">
        <f>(F55*(1+F56))+F57+F58-F62-F63</f>
        <v>246.68063626526791</v>
      </c>
      <c r="G64" s="76">
        <f>G55+G57+G58-G62-G63</f>
        <v>385.6632383068461</v>
      </c>
      <c r="H64" s="76">
        <f t="shared" ref="H64:AC64" si="31">H55+H57+H58-H62-H63</f>
        <v>508.23643245463734</v>
      </c>
      <c r="I64" s="76">
        <f t="shared" si="31"/>
        <v>606.53469069199139</v>
      </c>
      <c r="J64" s="76">
        <f t="shared" si="31"/>
        <v>725.99158054316752</v>
      </c>
      <c r="K64" s="76">
        <f t="shared" si="31"/>
        <v>843.35902392815547</v>
      </c>
      <c r="L64" s="76">
        <f t="shared" si="31"/>
        <v>958.80681088667302</v>
      </c>
      <c r="M64" s="76">
        <f t="shared" si="31"/>
        <v>1072.1479523046769</v>
      </c>
      <c r="N64" s="76">
        <f t="shared" si="31"/>
        <v>1183.5881598633262</v>
      </c>
      <c r="O64" s="76">
        <f t="shared" si="31"/>
        <v>1282.9969788041583</v>
      </c>
      <c r="P64" s="76">
        <f t="shared" si="31"/>
        <v>1382.2469800675885</v>
      </c>
      <c r="Q64" s="76">
        <f t="shared" si="31"/>
        <v>1481.3958502875741</v>
      </c>
      <c r="R64" s="76">
        <f t="shared" si="31"/>
        <v>1580.5007044867825</v>
      </c>
      <c r="S64" s="76">
        <f t="shared" si="31"/>
        <v>1679.6181235544152</v>
      </c>
      <c r="T64" s="76">
        <f t="shared" si="31"/>
        <v>1759.6315779701324</v>
      </c>
      <c r="U64" s="76">
        <f t="shared" si="31"/>
        <v>1839.9293563597173</v>
      </c>
      <c r="V64" s="76">
        <f t="shared" si="31"/>
        <v>1920.554449614752</v>
      </c>
      <c r="W64" s="76">
        <f t="shared" si="31"/>
        <v>2001.5496509391755</v>
      </c>
      <c r="X64" s="76">
        <f t="shared" si="31"/>
        <v>2082.9575818736962</v>
      </c>
      <c r="Y64" s="76">
        <f t="shared" si="31"/>
        <v>2126.5704088400598</v>
      </c>
      <c r="Z64" s="76">
        <f t="shared" si="31"/>
        <v>2171.000109557528</v>
      </c>
      <c r="AA64" s="76">
        <f t="shared" si="31"/>
        <v>2216.2645914924024</v>
      </c>
      <c r="AB64" s="76">
        <f t="shared" si="31"/>
        <v>2262.3820757541998</v>
      </c>
      <c r="AC64" s="76">
        <f t="shared" si="31"/>
        <v>2309.3711046301719</v>
      </c>
    </row>
    <row r="65" spans="2:29" x14ac:dyDescent="0.3">
      <c r="B65" s="27" t="s">
        <v>245</v>
      </c>
      <c r="C65" s="28" t="s">
        <v>86</v>
      </c>
      <c r="D65" s="28" t="s">
        <v>87</v>
      </c>
      <c r="E65" s="170">
        <f>AVERAGE(SUM(E55,E57),(E64*(1/(1+E72))))</f>
        <v>54.806892652993426</v>
      </c>
      <c r="F65" s="170">
        <f t="shared" ref="F65:AC65" si="32">AVERAGE(SUM(F55,F57),(F64*(1/(1+F72))))</f>
        <v>177.18977766354254</v>
      </c>
      <c r="G65" s="170">
        <f t="shared" si="32"/>
        <v>312.60516687969334</v>
      </c>
      <c r="H65" s="170">
        <f>AVERAGE(SUM(H55,H57),(H64*(1/(1+H72))))</f>
        <v>442.85527297146069</v>
      </c>
      <c r="I65" s="170">
        <f t="shared" si="32"/>
        <v>552.97888661211471</v>
      </c>
      <c r="J65" s="170">
        <f t="shared" si="32"/>
        <v>660.97057878937176</v>
      </c>
      <c r="K65" s="170">
        <f t="shared" si="32"/>
        <v>778.74113857152065</v>
      </c>
      <c r="L65" s="170">
        <f t="shared" si="32"/>
        <v>894.51628484729679</v>
      </c>
      <c r="M65" s="170">
        <f t="shared" si="32"/>
        <v>1008.2920413642137</v>
      </c>
      <c r="N65" s="170">
        <f t="shared" si="32"/>
        <v>1120.0726812218961</v>
      </c>
      <c r="O65" s="170">
        <f t="shared" si="32"/>
        <v>1225.0563776904041</v>
      </c>
      <c r="P65" s="170">
        <f t="shared" si="32"/>
        <v>1323.827141776379</v>
      </c>
      <c r="Q65" s="170">
        <f t="shared" si="32"/>
        <v>1422.4679254876592</v>
      </c>
      <c r="R65" s="170">
        <f t="shared" si="32"/>
        <v>1521.0358129728193</v>
      </c>
      <c r="S65" s="170">
        <f t="shared" si="32"/>
        <v>1619.5873381482879</v>
      </c>
      <c r="T65" s="170">
        <f t="shared" si="32"/>
        <v>1708.892164435852</v>
      </c>
      <c r="U65" s="170">
        <f t="shared" si="32"/>
        <v>1788.5916825811569</v>
      </c>
      <c r="V65" s="170">
        <f t="shared" si="32"/>
        <v>1868.5947426505334</v>
      </c>
      <c r="W65" s="170">
        <f t="shared" si="32"/>
        <v>1948.943997114807</v>
      </c>
      <c r="X65" s="170">
        <f t="shared" si="32"/>
        <v>2029.6819144781059</v>
      </c>
      <c r="Y65" s="170">
        <f t="shared" si="32"/>
        <v>2092.3240641497823</v>
      </c>
      <c r="Z65" s="170">
        <f t="shared" si="32"/>
        <v>2136.0863679473186</v>
      </c>
      <c r="AA65" s="170">
        <f t="shared" si="32"/>
        <v>2180.669608084163</v>
      </c>
      <c r="AB65" s="170">
        <f t="shared" si="32"/>
        <v>2226.0917428595171</v>
      </c>
      <c r="AC65" s="170">
        <f t="shared" si="32"/>
        <v>2272.3710460947659</v>
      </c>
    </row>
    <row r="66" spans="2:29" ht="15" thickBot="1" x14ac:dyDescent="0.35">
      <c r="B66" s="56" t="s">
        <v>231</v>
      </c>
      <c r="C66" s="57" t="s">
        <v>86</v>
      </c>
      <c r="D66" s="57" t="s">
        <v>87</v>
      </c>
      <c r="E66" s="75">
        <f t="shared" ref="E66" si="33">E62+E63</f>
        <v>2.7468576877409339</v>
      </c>
      <c r="F66" s="75">
        <f t="shared" ref="F66:AC66" si="34">F62+F63</f>
        <v>8.735110355452548</v>
      </c>
      <c r="G66" s="75">
        <f t="shared" si="34"/>
        <v>15.470118251509614</v>
      </c>
      <c r="H66" s="75">
        <f t="shared" si="34"/>
        <v>21.886947221145753</v>
      </c>
      <c r="I66" s="75">
        <f t="shared" si="34"/>
        <v>27.308183639822396</v>
      </c>
      <c r="J66" s="75">
        <f t="shared" si="34"/>
        <v>32.641985118981118</v>
      </c>
      <c r="K66" s="75">
        <f t="shared" si="34"/>
        <v>38.448969922306475</v>
      </c>
      <c r="L66" s="75">
        <f t="shared" si="34"/>
        <v>44.157618009273158</v>
      </c>
      <c r="M66" s="75">
        <f t="shared" si="34"/>
        <v>49.76759430092725</v>
      </c>
      <c r="N66" s="75">
        <f t="shared" si="34"/>
        <v>55.279262509243146</v>
      </c>
      <c r="O66" s="75">
        <f t="shared" si="34"/>
        <v>60.451796142778441</v>
      </c>
      <c r="P66" s="75">
        <f t="shared" si="34"/>
        <v>65.322567236723927</v>
      </c>
      <c r="Q66" s="75">
        <f t="shared" si="34"/>
        <v>70.186950883918257</v>
      </c>
      <c r="R66" s="75">
        <f t="shared" si="34"/>
        <v>75.047761939146326</v>
      </c>
      <c r="S66" s="75">
        <f t="shared" si="34"/>
        <v>79.907788137358509</v>
      </c>
      <c r="T66" s="75">
        <f t="shared" si="34"/>
        <v>84.304370497487014</v>
      </c>
      <c r="U66" s="75">
        <f t="shared" si="34"/>
        <v>88.23482486077566</v>
      </c>
      <c r="V66" s="75">
        <f t="shared" si="34"/>
        <v>92.180264996936828</v>
      </c>
      <c r="W66" s="75">
        <f t="shared" si="34"/>
        <v>96.142794215144392</v>
      </c>
      <c r="X66" s="75">
        <f t="shared" si="34"/>
        <v>100.12450676248102</v>
      </c>
      <c r="Y66" s="75">
        <f t="shared" si="34"/>
        <v>103.19895039816056</v>
      </c>
      <c r="Z66" s="75">
        <f t="shared" si="34"/>
        <v>105.35738570092494</v>
      </c>
      <c r="AA66" s="75">
        <f t="shared" si="34"/>
        <v>107.5563120626996</v>
      </c>
      <c r="AB66" s="75">
        <f t="shared" si="34"/>
        <v>109.79661521060314</v>
      </c>
      <c r="AC66" s="75">
        <f t="shared" si="34"/>
        <v>112.07919643451511</v>
      </c>
    </row>
    <row r="67" spans="2:29" ht="15" thickTop="1" x14ac:dyDescent="0.3"/>
    <row r="68" spans="2:29" x14ac:dyDescent="0.3">
      <c r="B68" s="32" t="s">
        <v>97</v>
      </c>
    </row>
    <row r="69" spans="2:29" x14ac:dyDescent="0.3">
      <c r="B69" s="210" t="s">
        <v>98</v>
      </c>
      <c r="C69" s="37" t="s">
        <v>86</v>
      </c>
      <c r="D69" s="195" t="s">
        <v>87</v>
      </c>
      <c r="E69" s="171">
        <f>E48</f>
        <v>1.3391295506128342</v>
      </c>
      <c r="F69" s="171">
        <f t="shared" ref="F69:AC69" si="35">F48</f>
        <v>1.304283620058742</v>
      </c>
      <c r="G69" s="171">
        <f t="shared" si="35"/>
        <v>5.9009421451637012</v>
      </c>
      <c r="H69" s="171">
        <f t="shared" si="35"/>
        <v>7.4144086546786694</v>
      </c>
      <c r="I69" s="171">
        <f t="shared" si="35"/>
        <v>7.8159758253061256</v>
      </c>
      <c r="J69" s="171">
        <f t="shared" si="35"/>
        <v>9.967491726610838</v>
      </c>
      <c r="K69" s="171">
        <f t="shared" si="35"/>
        <v>10.067870117374323</v>
      </c>
      <c r="L69" s="171">
        <f t="shared" si="35"/>
        <v>10.169538532985758</v>
      </c>
      <c r="M69" s="171">
        <f t="shared" si="35"/>
        <v>10.258375300912569</v>
      </c>
      <c r="N69" s="171">
        <f t="shared" si="35"/>
        <v>10.345384858044524</v>
      </c>
      <c r="O69" s="171">
        <f t="shared" si="35"/>
        <v>9.0015876340216732</v>
      </c>
      <c r="P69" s="171">
        <f t="shared" si="35"/>
        <v>9.1816193867021099</v>
      </c>
      <c r="Q69" s="171">
        <f t="shared" si="35"/>
        <v>9.3652517744361514</v>
      </c>
      <c r="R69" s="171">
        <f t="shared" si="35"/>
        <v>9.552556809924873</v>
      </c>
      <c r="S69" s="171">
        <f t="shared" si="35"/>
        <v>9.7436079461233707</v>
      </c>
      <c r="T69" s="171">
        <f t="shared" si="35"/>
        <v>14.223174443698451</v>
      </c>
      <c r="U69" s="171">
        <f t="shared" si="35"/>
        <v>14.507637932572418</v>
      </c>
      <c r="V69" s="171">
        <f t="shared" si="35"/>
        <v>14.797790691223868</v>
      </c>
      <c r="W69" s="171">
        <f t="shared" si="35"/>
        <v>15.093746505048346</v>
      </c>
      <c r="X69" s="171">
        <f t="shared" si="35"/>
        <v>15.395621435149312</v>
      </c>
      <c r="Y69" s="171">
        <f t="shared" si="35"/>
        <v>12.993776461150134</v>
      </c>
      <c r="Z69" s="171">
        <f t="shared" si="35"/>
        <v>13.253651990373136</v>
      </c>
      <c r="AA69" s="171">
        <f t="shared" si="35"/>
        <v>13.518725030180599</v>
      </c>
      <c r="AB69" s="171">
        <f t="shared" si="35"/>
        <v>13.78909953078421</v>
      </c>
      <c r="AC69" s="171">
        <f t="shared" si="35"/>
        <v>14.064881521399894</v>
      </c>
    </row>
    <row r="70" spans="2:29" x14ac:dyDescent="0.3">
      <c r="B70" s="3" t="s">
        <v>230</v>
      </c>
      <c r="C70" s="36" t="s">
        <v>86</v>
      </c>
      <c r="D70" s="49" t="s">
        <v>87</v>
      </c>
      <c r="E70" s="52">
        <f t="shared" ref="E70" si="36">E66</f>
        <v>2.7468576877409339</v>
      </c>
      <c r="F70" s="52">
        <f t="shared" ref="F70:AC70" si="37">F66</f>
        <v>8.735110355452548</v>
      </c>
      <c r="G70" s="52">
        <f t="shared" si="37"/>
        <v>15.470118251509614</v>
      </c>
      <c r="H70" s="52">
        <f t="shared" si="37"/>
        <v>21.886947221145753</v>
      </c>
      <c r="I70" s="52">
        <f t="shared" si="37"/>
        <v>27.308183639822396</v>
      </c>
      <c r="J70" s="52">
        <f t="shared" si="37"/>
        <v>32.641985118981118</v>
      </c>
      <c r="K70" s="52">
        <f t="shared" si="37"/>
        <v>38.448969922306475</v>
      </c>
      <c r="L70" s="52">
        <f t="shared" si="37"/>
        <v>44.157618009273158</v>
      </c>
      <c r="M70" s="52">
        <f t="shared" si="37"/>
        <v>49.76759430092725</v>
      </c>
      <c r="N70" s="52">
        <f t="shared" si="37"/>
        <v>55.279262509243146</v>
      </c>
      <c r="O70" s="52">
        <f t="shared" si="37"/>
        <v>60.451796142778441</v>
      </c>
      <c r="P70" s="52">
        <f t="shared" si="37"/>
        <v>65.322567236723927</v>
      </c>
      <c r="Q70" s="52">
        <f t="shared" si="37"/>
        <v>70.186950883918257</v>
      </c>
      <c r="R70" s="52">
        <f t="shared" si="37"/>
        <v>75.047761939146326</v>
      </c>
      <c r="S70" s="52">
        <f t="shared" si="37"/>
        <v>79.907788137358509</v>
      </c>
      <c r="T70" s="52">
        <f t="shared" si="37"/>
        <v>84.304370497487014</v>
      </c>
      <c r="U70" s="52">
        <f t="shared" si="37"/>
        <v>88.23482486077566</v>
      </c>
      <c r="V70" s="52">
        <f t="shared" si="37"/>
        <v>92.180264996936828</v>
      </c>
      <c r="W70" s="52">
        <f t="shared" si="37"/>
        <v>96.142794215144392</v>
      </c>
      <c r="X70" s="52">
        <f t="shared" si="37"/>
        <v>100.12450676248102</v>
      </c>
      <c r="Y70" s="52">
        <f t="shared" si="37"/>
        <v>103.19895039816056</v>
      </c>
      <c r="Z70" s="52">
        <f t="shared" si="37"/>
        <v>105.35738570092494</v>
      </c>
      <c r="AA70" s="52">
        <f t="shared" si="37"/>
        <v>107.5563120626996</v>
      </c>
      <c r="AB70" s="52">
        <f t="shared" si="37"/>
        <v>109.79661521060314</v>
      </c>
      <c r="AC70" s="52">
        <f t="shared" si="37"/>
        <v>112.07919643451511</v>
      </c>
    </row>
    <row r="71" spans="2:29" x14ac:dyDescent="0.3">
      <c r="B71" s="21" t="s">
        <v>113</v>
      </c>
      <c r="C71" s="36"/>
      <c r="D71" s="49"/>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row>
    <row r="72" spans="2:29" x14ac:dyDescent="0.3">
      <c r="B72" s="18" t="s">
        <v>246</v>
      </c>
      <c r="C72" s="36" t="s">
        <v>46</v>
      </c>
      <c r="D72" s="49"/>
      <c r="E72" s="53">
        <f>'Scenario Inputs'!J172</f>
        <v>3.2300000000000002E-2</v>
      </c>
      <c r="F72" s="53">
        <f>'Scenario Inputs'!K172</f>
        <v>3.2300000000000002E-2</v>
      </c>
      <c r="G72" s="53">
        <f>'Scenario Inputs'!L172</f>
        <v>3.2300000000000002E-2</v>
      </c>
      <c r="H72" s="53">
        <f>'Scenario Inputs'!M172</f>
        <v>3.2300000000000002E-2</v>
      </c>
      <c r="I72" s="53">
        <f>'Scenario Inputs'!N172</f>
        <v>3.2300000000000002E-2</v>
      </c>
      <c r="J72" s="53">
        <f>'Scenario Inputs'!O172</f>
        <v>3.2300000000000002E-2</v>
      </c>
      <c r="K72" s="53">
        <f>'Scenario Inputs'!P172</f>
        <v>3.2300000000000002E-2</v>
      </c>
      <c r="L72" s="53">
        <f>'Scenario Inputs'!Q172</f>
        <v>3.2300000000000002E-2</v>
      </c>
      <c r="M72" s="53">
        <f>'Scenario Inputs'!R172</f>
        <v>3.2300000000000002E-2</v>
      </c>
      <c r="N72" s="53">
        <f>'Scenario Inputs'!S172</f>
        <v>3.2300000000000002E-2</v>
      </c>
      <c r="O72" s="53">
        <f>'Scenario Inputs'!T172</f>
        <v>3.2300000000000002E-2</v>
      </c>
      <c r="P72" s="53">
        <f>'Scenario Inputs'!U172</f>
        <v>3.2300000000000002E-2</v>
      </c>
      <c r="Q72" s="53">
        <f>'Scenario Inputs'!V172</f>
        <v>3.2300000000000002E-2</v>
      </c>
      <c r="R72" s="53">
        <f>'Scenario Inputs'!W172</f>
        <v>3.2300000000000002E-2</v>
      </c>
      <c r="S72" s="53">
        <f>'Scenario Inputs'!X172</f>
        <v>3.2300000000000002E-2</v>
      </c>
      <c r="T72" s="53">
        <f>'Scenario Inputs'!Y172</f>
        <v>3.2300000000000002E-2</v>
      </c>
      <c r="U72" s="53">
        <f>'Scenario Inputs'!Z172</f>
        <v>3.2300000000000002E-2</v>
      </c>
      <c r="V72" s="53">
        <f>'Scenario Inputs'!AA172</f>
        <v>3.2300000000000002E-2</v>
      </c>
      <c r="W72" s="53">
        <f>'Scenario Inputs'!AB172</f>
        <v>3.2300000000000002E-2</v>
      </c>
      <c r="X72" s="53">
        <f>'Scenario Inputs'!AC172</f>
        <v>3.2300000000000002E-2</v>
      </c>
      <c r="Y72" s="53">
        <f>'Scenario Inputs'!AD172</f>
        <v>3.2300000000000002E-2</v>
      </c>
      <c r="Z72" s="53">
        <f>'Scenario Inputs'!AE172</f>
        <v>3.2300000000000002E-2</v>
      </c>
      <c r="AA72" s="53">
        <f>'Scenario Inputs'!AF172</f>
        <v>3.2300000000000002E-2</v>
      </c>
      <c r="AB72" s="53">
        <f>'Scenario Inputs'!AG172</f>
        <v>3.2300000000000002E-2</v>
      </c>
      <c r="AC72" s="53">
        <f>'Scenario Inputs'!AH172</f>
        <v>3.2300000000000002E-2</v>
      </c>
    </row>
    <row r="73" spans="2:29" x14ac:dyDescent="0.3">
      <c r="B73" s="18" t="s">
        <v>247</v>
      </c>
      <c r="C73" s="178" t="s">
        <v>86</v>
      </c>
      <c r="D73" s="194" t="s">
        <v>87</v>
      </c>
      <c r="E73" s="59">
        <f>E72*E65</f>
        <v>1.7702626326916877</v>
      </c>
      <c r="F73" s="59">
        <f t="shared" ref="F73:AC73" si="38">F72*F65</f>
        <v>5.7232298185324249</v>
      </c>
      <c r="G73" s="59">
        <f t="shared" si="38"/>
        <v>10.097146890214095</v>
      </c>
      <c r="H73" s="59">
        <f t="shared" si="38"/>
        <v>14.304225316978181</v>
      </c>
      <c r="I73" s="59">
        <f t="shared" si="38"/>
        <v>17.861218037571305</v>
      </c>
      <c r="J73" s="59">
        <f t="shared" si="38"/>
        <v>21.349349694896709</v>
      </c>
      <c r="K73" s="59">
        <f t="shared" si="38"/>
        <v>25.153338775860117</v>
      </c>
      <c r="L73" s="59">
        <f t="shared" si="38"/>
        <v>28.892876000567689</v>
      </c>
      <c r="M73" s="59">
        <f t="shared" si="38"/>
        <v>32.567832936064107</v>
      </c>
      <c r="N73" s="59">
        <f t="shared" si="38"/>
        <v>36.178347603467245</v>
      </c>
      <c r="O73" s="59">
        <f t="shared" si="38"/>
        <v>39.569320999400055</v>
      </c>
      <c r="P73" s="59">
        <f t="shared" si="38"/>
        <v>42.759616679377046</v>
      </c>
      <c r="Q73" s="59">
        <f t="shared" si="38"/>
        <v>45.945713993251395</v>
      </c>
      <c r="R73" s="59">
        <f t="shared" si="38"/>
        <v>49.129456759022062</v>
      </c>
      <c r="S73" s="59">
        <f t="shared" si="38"/>
        <v>52.312671022189704</v>
      </c>
      <c r="T73" s="59">
        <f t="shared" si="38"/>
        <v>55.197216911278026</v>
      </c>
      <c r="U73" s="59">
        <f t="shared" si="38"/>
        <v>57.771511347371373</v>
      </c>
      <c r="V73" s="59">
        <f t="shared" si="38"/>
        <v>60.355610187612228</v>
      </c>
      <c r="W73" s="59">
        <f t="shared" si="38"/>
        <v>62.950891106808271</v>
      </c>
      <c r="X73" s="59">
        <f t="shared" si="38"/>
        <v>65.558725837642825</v>
      </c>
      <c r="Y73" s="59">
        <f t="shared" si="38"/>
        <v>67.582067272037975</v>
      </c>
      <c r="Z73" s="59">
        <f t="shared" si="38"/>
        <v>68.995589684698402</v>
      </c>
      <c r="AA73" s="59">
        <f t="shared" si="38"/>
        <v>70.435628341118473</v>
      </c>
      <c r="AB73" s="59">
        <f t="shared" si="38"/>
        <v>71.902763294362401</v>
      </c>
      <c r="AC73" s="59">
        <f t="shared" si="38"/>
        <v>73.397584788860939</v>
      </c>
    </row>
    <row r="74" spans="2:29" ht="15" thickBot="1" x14ac:dyDescent="0.35">
      <c r="B74" s="218" t="s">
        <v>100</v>
      </c>
      <c r="C74" s="219" t="s">
        <v>86</v>
      </c>
      <c r="D74" s="220" t="s">
        <v>87</v>
      </c>
      <c r="E74" s="221">
        <f>E70+E73+E69</f>
        <v>5.8562498710454554</v>
      </c>
      <c r="F74" s="221">
        <f t="shared" ref="F74:AC74" si="39">F70+F73+F69</f>
        <v>15.762623794043714</v>
      </c>
      <c r="G74" s="221">
        <f t="shared" si="39"/>
        <v>31.468207286887409</v>
      </c>
      <c r="H74" s="221">
        <f t="shared" si="39"/>
        <v>43.605581192802603</v>
      </c>
      <c r="I74" s="221">
        <f t="shared" si="39"/>
        <v>52.985377502699826</v>
      </c>
      <c r="J74" s="221">
        <f t="shared" si="39"/>
        <v>63.958826540488666</v>
      </c>
      <c r="K74" s="221">
        <f t="shared" si="39"/>
        <v>73.670178815540922</v>
      </c>
      <c r="L74" s="221">
        <f t="shared" si="39"/>
        <v>83.220032542826601</v>
      </c>
      <c r="M74" s="221">
        <f t="shared" si="39"/>
        <v>92.59380253790394</v>
      </c>
      <c r="N74" s="221">
        <f t="shared" si="39"/>
        <v>101.80299497075492</v>
      </c>
      <c r="O74" s="221">
        <f t="shared" si="39"/>
        <v>109.02270477620017</v>
      </c>
      <c r="P74" s="221">
        <f t="shared" si="39"/>
        <v>117.26380330280308</v>
      </c>
      <c r="Q74" s="221">
        <f t="shared" si="39"/>
        <v>125.49791665160579</v>
      </c>
      <c r="R74" s="221">
        <f t="shared" si="39"/>
        <v>133.72977550809327</v>
      </c>
      <c r="S74" s="221">
        <f t="shared" si="39"/>
        <v>141.9640671056716</v>
      </c>
      <c r="T74" s="221">
        <f t="shared" si="39"/>
        <v>153.72476185246347</v>
      </c>
      <c r="U74" s="221">
        <f t="shared" si="39"/>
        <v>160.51397414071945</v>
      </c>
      <c r="V74" s="221">
        <f t="shared" si="39"/>
        <v>167.33366587577294</v>
      </c>
      <c r="W74" s="221">
        <f t="shared" si="39"/>
        <v>174.18743182700101</v>
      </c>
      <c r="X74" s="221">
        <f t="shared" si="39"/>
        <v>181.07885403527317</v>
      </c>
      <c r="Y74" s="221">
        <f t="shared" si="39"/>
        <v>183.77479413134867</v>
      </c>
      <c r="Z74" s="221">
        <f t="shared" si="39"/>
        <v>187.60662737599645</v>
      </c>
      <c r="AA74" s="221">
        <f t="shared" si="39"/>
        <v>191.5106654339987</v>
      </c>
      <c r="AB74" s="221">
        <f t="shared" si="39"/>
        <v>195.48847803574972</v>
      </c>
      <c r="AC74" s="221">
        <f t="shared" si="39"/>
        <v>199.54166274477595</v>
      </c>
    </row>
    <row r="75" spans="2:29" s="35" customFormat="1" x14ac:dyDescent="0.3">
      <c r="B75" s="215" t="s">
        <v>101</v>
      </c>
      <c r="C75" s="137" t="s">
        <v>86</v>
      </c>
      <c r="D75" s="216" t="s">
        <v>87</v>
      </c>
      <c r="E75" s="52">
        <f>IF('Scenario Inputs'!$J$175=1,E73*('Scenario Inputs'!J$176*(1-'Scenario Inputs'!J$177)/Core!E72)*(1/(1-'Scenario Inputs'!J$178)-1),0)</f>
        <v>0</v>
      </c>
      <c r="F75" s="52">
        <f>IF('Scenario Inputs'!$J$175=1,F73*('Scenario Inputs'!K$176*(1-'Scenario Inputs'!K$177)/Core!F72)*(1/(1-'Scenario Inputs'!K$178)-1),0)</f>
        <v>0</v>
      </c>
      <c r="G75" s="52">
        <f>IF('Scenario Inputs'!$J$175=1,G73*('Scenario Inputs'!L$176*(1-'Scenario Inputs'!L$177)/Core!G72)*(1/(1-'Scenario Inputs'!L$178)-1),0)</f>
        <v>0</v>
      </c>
      <c r="H75" s="52">
        <f>IF('Scenario Inputs'!$J$175=1,H73*('Scenario Inputs'!M$176*(1-'Scenario Inputs'!M$177)/Core!H72)*(1/(1-'Scenario Inputs'!M$178)-1),0)</f>
        <v>0</v>
      </c>
      <c r="I75" s="52">
        <f>IF('Scenario Inputs'!$J$175=1,I73*('Scenario Inputs'!N$176*(1-'Scenario Inputs'!N$177)/Core!I72)*(1/(1-'Scenario Inputs'!N$178)-1),0)</f>
        <v>0</v>
      </c>
      <c r="J75" s="52">
        <f>IF('Scenario Inputs'!$J$175=1,J73*('Scenario Inputs'!O$176*(1-'Scenario Inputs'!O$177)/Core!J72)*(1/(1-'Scenario Inputs'!O$178)-1),0)</f>
        <v>0</v>
      </c>
      <c r="K75" s="52">
        <f>IF('Scenario Inputs'!$J$175=1,K73*('Scenario Inputs'!P$176*(1-'Scenario Inputs'!P$177)/Core!K72)*(1/(1-'Scenario Inputs'!P$178)-1),0)</f>
        <v>0</v>
      </c>
      <c r="L75" s="52">
        <f>IF('Scenario Inputs'!$J$175=1,L73*('Scenario Inputs'!Q$176*(1-'Scenario Inputs'!Q$177)/Core!L72)*(1/(1-'Scenario Inputs'!Q$178)-1),0)</f>
        <v>0</v>
      </c>
      <c r="M75" s="52">
        <f>IF('Scenario Inputs'!$J$175=1,M73*('Scenario Inputs'!R$176*(1-'Scenario Inputs'!R$177)/Core!M72)*(1/(1-'Scenario Inputs'!R$178)-1),0)</f>
        <v>0</v>
      </c>
      <c r="N75" s="52">
        <f>IF('Scenario Inputs'!$J$175=1,N73*('Scenario Inputs'!S$176*(1-'Scenario Inputs'!S$177)/Core!N72)*(1/(1-'Scenario Inputs'!S$178)-1),0)</f>
        <v>0</v>
      </c>
      <c r="O75" s="52">
        <f>IF('Scenario Inputs'!$J$175=1,O73*('Scenario Inputs'!T$176*(1-'Scenario Inputs'!T$177)/Core!O72)*(1/(1-'Scenario Inputs'!T$178)-1),0)</f>
        <v>0</v>
      </c>
      <c r="P75" s="52">
        <f>IF('Scenario Inputs'!$J$175=1,P73*('Scenario Inputs'!U$176*(1-'Scenario Inputs'!U$177)/Core!P72)*(1/(1-'Scenario Inputs'!U$178)-1),0)</f>
        <v>0</v>
      </c>
      <c r="Q75" s="52">
        <f>IF('Scenario Inputs'!$J$175=1,Q73*('Scenario Inputs'!V$176*(1-'Scenario Inputs'!V$177)/Core!Q72)*(1/(1-'Scenario Inputs'!V$178)-1),0)</f>
        <v>0</v>
      </c>
      <c r="R75" s="52">
        <f>IF('Scenario Inputs'!$J$175=1,R73*('Scenario Inputs'!W$176*(1-'Scenario Inputs'!W$177)/Core!R72)*(1/(1-'Scenario Inputs'!W$178)-1),0)</f>
        <v>0</v>
      </c>
      <c r="S75" s="52">
        <f>IF('Scenario Inputs'!$J$175=1,S73*('Scenario Inputs'!X$176*(1-'Scenario Inputs'!X$177)/Core!S72)*(1/(1-'Scenario Inputs'!X$178)-1),0)</f>
        <v>0</v>
      </c>
      <c r="T75" s="52">
        <f>IF('Scenario Inputs'!$J$175=1,T73*('Scenario Inputs'!Y$176*(1-'Scenario Inputs'!Y$177)/Core!T72)*(1/(1-'Scenario Inputs'!Y$178)-1),0)</f>
        <v>0</v>
      </c>
      <c r="U75" s="52">
        <f>IF('Scenario Inputs'!$J$175=1,U73*('Scenario Inputs'!Z$176*(1-'Scenario Inputs'!Z$177)/Core!U72)*(1/(1-'Scenario Inputs'!Z$178)-1),0)</f>
        <v>0</v>
      </c>
      <c r="V75" s="52">
        <f>IF('Scenario Inputs'!$J$175=1,V73*('Scenario Inputs'!AA$176*(1-'Scenario Inputs'!AA$177)/Core!V72)*(1/(1-'Scenario Inputs'!AA$178)-1),0)</f>
        <v>0</v>
      </c>
      <c r="W75" s="52">
        <f>IF('Scenario Inputs'!$J$175=1,W73*('Scenario Inputs'!AB$176*(1-'Scenario Inputs'!AB$177)/Core!W72)*(1/(1-'Scenario Inputs'!AB$178)-1),0)</f>
        <v>0</v>
      </c>
      <c r="X75" s="52">
        <f>IF('Scenario Inputs'!$J$175=1,X73*('Scenario Inputs'!AC$176*(1-'Scenario Inputs'!AC$177)/Core!X72)*(1/(1-'Scenario Inputs'!AC$178)-1),0)</f>
        <v>0</v>
      </c>
      <c r="Y75" s="52">
        <f>IF('Scenario Inputs'!$J$175=1,Y73*('Scenario Inputs'!AD$176*(1-'Scenario Inputs'!AD$177)/Core!Y72)*(1/(1-'Scenario Inputs'!AD$178)-1),0)</f>
        <v>0</v>
      </c>
      <c r="Z75" s="52">
        <f>IF('Scenario Inputs'!$J$175=1,Z73*('Scenario Inputs'!AE$176*(1-'Scenario Inputs'!AE$177)/Core!Z72)*(1/(1-'Scenario Inputs'!AE$178)-1),0)</f>
        <v>0</v>
      </c>
      <c r="AA75" s="52">
        <f>IF('Scenario Inputs'!$J$175=1,AA73*('Scenario Inputs'!AF$176*(1-'Scenario Inputs'!AF$177)/Core!AA72)*(1/(1-'Scenario Inputs'!AF$178)-1),0)</f>
        <v>0</v>
      </c>
      <c r="AB75" s="52">
        <f>IF('Scenario Inputs'!$J$175=1,AB73*('Scenario Inputs'!AG$176*(1-'Scenario Inputs'!AG$177)/Core!AB72)*(1/(1-'Scenario Inputs'!AG$178)-1),0)</f>
        <v>0</v>
      </c>
      <c r="AC75" s="52">
        <f>IF('Scenario Inputs'!$J$175=1,AC73*('Scenario Inputs'!AH$176*(1-'Scenario Inputs'!AH$177)/Core!AC72)*(1/(1-'Scenario Inputs'!AH$178)-1),0)</f>
        <v>0</v>
      </c>
    </row>
    <row r="76" spans="2:29" s="35" customFormat="1" ht="15" thickBot="1" x14ac:dyDescent="0.35">
      <c r="B76" s="218" t="s">
        <v>102</v>
      </c>
      <c r="C76" s="218" t="s">
        <v>86</v>
      </c>
      <c r="D76" s="218" t="s">
        <v>87</v>
      </c>
      <c r="E76" s="222">
        <f>E74+E75</f>
        <v>5.8562498710454554</v>
      </c>
      <c r="F76" s="222">
        <f>F74+F75</f>
        <v>15.762623794043714</v>
      </c>
      <c r="G76" s="222">
        <f t="shared" ref="G76:AC76" si="40">G74+G75</f>
        <v>31.468207286887409</v>
      </c>
      <c r="H76" s="222">
        <f t="shared" si="40"/>
        <v>43.605581192802603</v>
      </c>
      <c r="I76" s="222">
        <f>I74+I75</f>
        <v>52.985377502699826</v>
      </c>
      <c r="J76" s="222">
        <f t="shared" si="40"/>
        <v>63.958826540488666</v>
      </c>
      <c r="K76" s="222">
        <f t="shared" si="40"/>
        <v>73.670178815540922</v>
      </c>
      <c r="L76" s="222">
        <f t="shared" si="40"/>
        <v>83.220032542826601</v>
      </c>
      <c r="M76" s="222">
        <f t="shared" si="40"/>
        <v>92.59380253790394</v>
      </c>
      <c r="N76" s="222">
        <f t="shared" si="40"/>
        <v>101.80299497075492</v>
      </c>
      <c r="O76" s="222">
        <f t="shared" si="40"/>
        <v>109.02270477620017</v>
      </c>
      <c r="P76" s="222">
        <f t="shared" si="40"/>
        <v>117.26380330280308</v>
      </c>
      <c r="Q76" s="222">
        <f t="shared" si="40"/>
        <v>125.49791665160579</v>
      </c>
      <c r="R76" s="222">
        <f t="shared" si="40"/>
        <v>133.72977550809327</v>
      </c>
      <c r="S76" s="222">
        <f t="shared" si="40"/>
        <v>141.9640671056716</v>
      </c>
      <c r="T76" s="222">
        <f t="shared" si="40"/>
        <v>153.72476185246347</v>
      </c>
      <c r="U76" s="222">
        <f t="shared" si="40"/>
        <v>160.51397414071945</v>
      </c>
      <c r="V76" s="222">
        <f t="shared" si="40"/>
        <v>167.33366587577294</v>
      </c>
      <c r="W76" s="222">
        <f t="shared" si="40"/>
        <v>174.18743182700101</v>
      </c>
      <c r="X76" s="222">
        <f t="shared" si="40"/>
        <v>181.07885403527317</v>
      </c>
      <c r="Y76" s="222">
        <f t="shared" si="40"/>
        <v>183.77479413134867</v>
      </c>
      <c r="Z76" s="222">
        <f t="shared" si="40"/>
        <v>187.60662737599645</v>
      </c>
      <c r="AA76" s="222">
        <f t="shared" si="40"/>
        <v>191.5106654339987</v>
      </c>
      <c r="AB76" s="222">
        <f t="shared" si="40"/>
        <v>195.48847803574972</v>
      </c>
      <c r="AC76" s="222">
        <f t="shared" si="40"/>
        <v>199.54166274477595</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5.9148123697559098</v>
      </c>
      <c r="F78" s="237">
        <f t="shared" ref="F78:AC78" si="41">F77*F76</f>
        <v>15.920250031984152</v>
      </c>
      <c r="G78" s="237">
        <f t="shared" si="41"/>
        <v>31.782889359756282</v>
      </c>
      <c r="H78" s="237">
        <f t="shared" si="41"/>
        <v>44.041637004730632</v>
      </c>
      <c r="I78" s="237">
        <f>I77*I76</f>
        <v>53.515231277726826</v>
      </c>
      <c r="J78" s="237">
        <f t="shared" si="41"/>
        <v>64.598414805893555</v>
      </c>
      <c r="K78" s="237">
        <f t="shared" si="41"/>
        <v>74.406880603696337</v>
      </c>
      <c r="L78" s="237">
        <f t="shared" si="41"/>
        <v>84.052232868254862</v>
      </c>
      <c r="M78" s="237">
        <f t="shared" si="41"/>
        <v>93.51974056328298</v>
      </c>
      <c r="N78" s="237">
        <f t="shared" si="41"/>
        <v>102.82102492046248</v>
      </c>
      <c r="O78" s="237">
        <f t="shared" si="41"/>
        <v>110.11293182396217</v>
      </c>
      <c r="P78" s="237">
        <f t="shared" si="41"/>
        <v>118.43644133583112</v>
      </c>
      <c r="Q78" s="237">
        <f t="shared" si="41"/>
        <v>126.75289581812186</v>
      </c>
      <c r="R78" s="237">
        <f t="shared" si="41"/>
        <v>135.06707326317419</v>
      </c>
      <c r="S78" s="237">
        <f t="shared" si="41"/>
        <v>143.38370777672833</v>
      </c>
      <c r="T78" s="237">
        <f t="shared" si="41"/>
        <v>155.26200947098812</v>
      </c>
      <c r="U78" s="237">
        <f t="shared" si="41"/>
        <v>162.11911388212664</v>
      </c>
      <c r="V78" s="237">
        <f t="shared" si="41"/>
        <v>169.00700253453067</v>
      </c>
      <c r="W78" s="237">
        <f t="shared" si="41"/>
        <v>175.92930614527103</v>
      </c>
      <c r="X78" s="237">
        <f t="shared" si="41"/>
        <v>182.88964257562591</v>
      </c>
      <c r="Y78" s="237">
        <f t="shared" si="41"/>
        <v>185.61254207266217</v>
      </c>
      <c r="Z78" s="237">
        <f t="shared" si="41"/>
        <v>189.48269364975641</v>
      </c>
      <c r="AA78" s="237">
        <f t="shared" si="41"/>
        <v>193.42577208833868</v>
      </c>
      <c r="AB78" s="237">
        <f t="shared" si="41"/>
        <v>197.44336281610722</v>
      </c>
      <c r="AC78" s="237">
        <f t="shared" si="41"/>
        <v>201.5370793722237</v>
      </c>
    </row>
    <row r="79" spans="2:29" ht="15" thickBot="1" x14ac:dyDescent="0.35">
      <c r="B79" s="238" t="s">
        <v>104</v>
      </c>
      <c r="C79" s="209" t="s">
        <v>86</v>
      </c>
      <c r="D79" s="205" t="s">
        <v>51</v>
      </c>
      <c r="E79" s="204">
        <f>E78*('Scenario Inputs'!$G$3/'Scenario Inputs'!J3)</f>
        <v>5.3842111657029932</v>
      </c>
      <c r="F79" s="204">
        <f>F78*('Scenario Inputs'!$G$3/'Scenario Inputs'!K3)</f>
        <v>14.207930508546102</v>
      </c>
      <c r="G79" s="204">
        <f>G78*('Scenario Inputs'!$G$3/'Scenario Inputs'!L3)</f>
        <v>27.808281072355676</v>
      </c>
      <c r="H79" s="204">
        <f>H78*('Scenario Inputs'!$G$3/'Scenario Inputs'!M3)</f>
        <v>37.778442542863338</v>
      </c>
      <c r="I79" s="204">
        <f>I78*('Scenario Inputs'!$G$3/'Scenario Inputs'!N3)</f>
        <v>45.004695901131619</v>
      </c>
      <c r="J79" s="204">
        <f>J78*('Scenario Inputs'!$G$3/'Scenario Inputs'!O3)</f>
        <v>53.260116731026407</v>
      </c>
      <c r="K79" s="204">
        <f>K78*('Scenario Inputs'!$G$3/'Scenario Inputs'!P3)</f>
        <v>60.144120582954017</v>
      </c>
      <c r="L79" s="204">
        <f>L78*('Scenario Inputs'!$G$3/'Scenario Inputs'!Q3)</f>
        <v>66.608425002583616</v>
      </c>
      <c r="M79" s="204">
        <f>M78*('Scenario Inputs'!$G$3/'Scenario Inputs'!R3)</f>
        <v>72.657931731456529</v>
      </c>
      <c r="N79" s="204">
        <f>N78*('Scenario Inputs'!$G$3/'Scenario Inputs'!S3)</f>
        <v>78.317983090132543</v>
      </c>
      <c r="O79" s="204">
        <f>O78*('Scenario Inputs'!$G$3/'Scenario Inputs'!T3)</f>
        <v>82.22762003928645</v>
      </c>
      <c r="P79" s="204">
        <f>P78*('Scenario Inputs'!$G$3/'Scenario Inputs'!U3)</f>
        <v>86.709078772368272</v>
      </c>
      <c r="Q79" s="204">
        <f>Q78*('Scenario Inputs'!$G$3/'Scenario Inputs'!V3)</f>
        <v>90.978116361501975</v>
      </c>
      <c r="R79" s="204">
        <f>R78*('Scenario Inputs'!$G$3/'Scenario Inputs'!W3)</f>
        <v>95.044801568910771</v>
      </c>
      <c r="S79" s="204">
        <f>S78*('Scenario Inputs'!$G$3/'Scenario Inputs'!X3)</f>
        <v>98.918725897488414</v>
      </c>
      <c r="T79" s="204">
        <f>T78*('Scenario Inputs'!$G$3/'Scenario Inputs'!Y3)</f>
        <v>105.01316263983892</v>
      </c>
      <c r="U79" s="204">
        <f>U78*('Scenario Inputs'!$G$3/'Scenario Inputs'!Z3)</f>
        <v>107.50102000026415</v>
      </c>
      <c r="V79" s="204">
        <f>V78*('Scenario Inputs'!$G$3/'Scenario Inputs'!AA3)</f>
        <v>109.87095292180523</v>
      </c>
      <c r="W79" s="204">
        <f>W78*('Scenario Inputs'!$G$3/'Scenario Inputs'!AB3)</f>
        <v>112.12855102286524</v>
      </c>
      <c r="X79" s="204">
        <f>X78*('Scenario Inputs'!$G$3/'Scenario Inputs'!AC3)</f>
        <v>114.27913897393505</v>
      </c>
      <c r="Y79" s="204">
        <f>Y78*('Scenario Inputs'!$G$3/'Scenario Inputs'!AD3)</f>
        <v>113.70642240274567</v>
      </c>
      <c r="Z79" s="204">
        <f>Z78*('Scenario Inputs'!$G$3/'Scenario Inputs'!AE3)</f>
        <v>113.80125587631319</v>
      </c>
      <c r="AA79" s="204">
        <f>AA78*('Scenario Inputs'!$G$3/'Scenario Inputs'!AF3)</f>
        <v>113.89159424323367</v>
      </c>
      <c r="AB79" s="204">
        <f>AB78*('Scenario Inputs'!$G$3/'Scenario Inputs'!AG3)</f>
        <v>113.97765057156209</v>
      </c>
      <c r="AC79" s="204">
        <f>AC78*('Scenario Inputs'!$G$3/'Scenario Inputs'!AH3)</f>
        <v>114.05962782992779</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E79*E83</f>
        <v>3.8615562480421866</v>
      </c>
      <c r="F84" s="38">
        <f t="shared" ref="F84:AC84" si="42">F79*F83</f>
        <v>10.189927760729264</v>
      </c>
      <c r="G84" s="38">
        <f t="shared" si="42"/>
        <v>19.944099185093489</v>
      </c>
      <c r="H84" s="38">
        <f t="shared" si="42"/>
        <v>27.094698991741584</v>
      </c>
      <c r="I84" s="38">
        <f t="shared" si="42"/>
        <v>32.277367900291594</v>
      </c>
      <c r="J84" s="38">
        <f t="shared" si="42"/>
        <v>38.198155719492135</v>
      </c>
      <c r="K84" s="38">
        <f t="shared" si="42"/>
        <v>43.135363282094616</v>
      </c>
      <c r="L84" s="38">
        <f t="shared" si="42"/>
        <v>47.771562411852969</v>
      </c>
      <c r="M84" s="38">
        <f t="shared" si="42"/>
        <v>52.110268637800615</v>
      </c>
      <c r="N84" s="38">
        <f t="shared" si="42"/>
        <v>56.169657472243053</v>
      </c>
      <c r="O84" s="38">
        <f t="shared" si="42"/>
        <v>58.973649092176238</v>
      </c>
      <c r="P84" s="38">
        <f t="shared" si="42"/>
        <v>62.187751295542519</v>
      </c>
      <c r="Q84" s="38">
        <f t="shared" si="42"/>
        <v>65.249505054469211</v>
      </c>
      <c r="R84" s="38">
        <f t="shared" si="42"/>
        <v>68.166131685222794</v>
      </c>
      <c r="S84" s="38">
        <f t="shared" si="42"/>
        <v>70.944510213678683</v>
      </c>
      <c r="T84" s="38">
        <f t="shared" si="42"/>
        <v>75.315440245292464</v>
      </c>
      <c r="U84" s="38">
        <f t="shared" si="42"/>
        <v>77.099731544189439</v>
      </c>
      <c r="V84" s="38">
        <f t="shared" si="42"/>
        <v>78.799447435518701</v>
      </c>
      <c r="W84" s="38">
        <f t="shared" si="42"/>
        <v>80.418596793598937</v>
      </c>
      <c r="X84" s="38">
        <f t="shared" si="42"/>
        <v>81.960998472106212</v>
      </c>
      <c r="Y84" s="38">
        <f t="shared" si="42"/>
        <v>81.550246147249197</v>
      </c>
      <c r="Z84" s="38">
        <f t="shared" si="42"/>
        <v>81.618260714491811</v>
      </c>
      <c r="AA84" s="38">
        <f t="shared" si="42"/>
        <v>81.683051391247176</v>
      </c>
      <c r="AB84" s="38">
        <f t="shared" si="42"/>
        <v>81.744770989924334</v>
      </c>
      <c r="AC84" s="38">
        <f t="shared" si="42"/>
        <v>81.803565079624207</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AC86" si="43">(E84*1000000)/(E85*1000)</f>
        <v>2.8745113956518189</v>
      </c>
      <c r="F86" s="156">
        <f t="shared" si="43"/>
        <v>7.5385783893850515</v>
      </c>
      <c r="G86" s="156">
        <f t="shared" si="43"/>
        <v>14.661260505154228</v>
      </c>
      <c r="H86" s="156">
        <f t="shared" si="43"/>
        <v>19.794184376605877</v>
      </c>
      <c r="I86" s="156">
        <f t="shared" si="43"/>
        <v>23.437243333712221</v>
      </c>
      <c r="J86" s="156">
        <f t="shared" si="43"/>
        <v>27.569323102353714</v>
      </c>
      <c r="K86" s="156">
        <f t="shared" si="43"/>
        <v>30.946242725102433</v>
      </c>
      <c r="L86" s="156">
        <f t="shared" si="43"/>
        <v>34.066825141594229</v>
      </c>
      <c r="M86" s="156">
        <f t="shared" si="43"/>
        <v>36.941171990033823</v>
      </c>
      <c r="N86" s="156">
        <f t="shared" si="43"/>
        <v>39.587075421142096</v>
      </c>
      <c r="O86" s="156">
        <f t="shared" si="43"/>
        <v>41.32373149823475</v>
      </c>
      <c r="P86" s="156">
        <f t="shared" si="43"/>
        <v>43.323348556778193</v>
      </c>
      <c r="Q86" s="156">
        <f t="shared" si="43"/>
        <v>45.198448031601743</v>
      </c>
      <c r="R86" s="156">
        <f t="shared" si="43"/>
        <v>46.955166585530648</v>
      </c>
      <c r="S86" s="156">
        <f t="shared" si="43"/>
        <v>48.600177853067017</v>
      </c>
      <c r="T86" s="156">
        <f t="shared" si="43"/>
        <v>51.309252193935137</v>
      </c>
      <c r="U86" s="156">
        <f t="shared" si="43"/>
        <v>52.210162153244276</v>
      </c>
      <c r="V86" s="156">
        <f t="shared" si="43"/>
        <v>53.06416466706002</v>
      </c>
      <c r="W86" s="156">
        <f t="shared" si="43"/>
        <v>53.85305969605367</v>
      </c>
      <c r="X86" s="156">
        <f t="shared" si="43"/>
        <v>54.582481451229469</v>
      </c>
      <c r="Y86" s="156">
        <f t="shared" si="43"/>
        <v>54.016290994282159</v>
      </c>
      <c r="Z86" s="156">
        <f t="shared" si="43"/>
        <v>53.765664451600159</v>
      </c>
      <c r="AA86" s="156">
        <f t="shared" si="43"/>
        <v>53.510900774950777</v>
      </c>
      <c r="AB86" s="156">
        <f t="shared" si="43"/>
        <v>53.260600379177575</v>
      </c>
      <c r="AC86" s="156">
        <f t="shared" si="43"/>
        <v>53.015996943334379</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Inputs'!J23*('Scenario Inputs'!J3/'Scenario Inputs'!$G$3)</f>
        <v>172.64774419549883</v>
      </c>
      <c r="F90" s="14">
        <f>'Scenario Inputs'!K23*('Scenario Inputs'!K3/'Scenario Inputs'!$G$3)</f>
        <v>269.93516549775865</v>
      </c>
      <c r="G90" s="14">
        <f>'Scenario Inputs'!L23*('Scenario Inputs'!L3/'Scenario Inputs'!$G$3)</f>
        <v>311.86759254781794</v>
      </c>
      <c r="H90" s="14">
        <f>'Scenario Inputs'!M23*('Scenario Inputs'!M3/'Scenario Inputs'!$G$3)</f>
        <v>269.73408843966621</v>
      </c>
      <c r="I90" s="14">
        <f>'Scenario Inputs'!N23*('Scenario Inputs'!N3/'Scenario Inputs'!$G$3)</f>
        <v>167.67545278052893</v>
      </c>
      <c r="J90" s="14">
        <f>'Scenario Inputs'!O23*('Scenario Inputs'!O3/'Scenario Inputs'!$G$3)</f>
        <v>555.49081246782316</v>
      </c>
      <c r="K90" s="14">
        <f>'Scenario Inputs'!P23*('Scenario Inputs'!P3/'Scenario Inputs'!$G$3)</f>
        <v>560.07989514447672</v>
      </c>
      <c r="L90" s="14">
        <f>'Scenario Inputs'!Q23*('Scenario Inputs'!Q3/'Scenario Inputs'!$G$3)</f>
        <v>566.43484165172276</v>
      </c>
      <c r="M90" s="14">
        <f>'Scenario Inputs'!R23*('Scenario Inputs'!R3/'Scenario Inputs'!$G$3)</f>
        <v>570.87395185073001</v>
      </c>
      <c r="N90" s="14">
        <f>'Scenario Inputs'!S23*('Scenario Inputs'!S3/'Scenario Inputs'!$G$3)</f>
        <v>577.14394548781831</v>
      </c>
      <c r="O90" s="14">
        <f>'Scenario Inputs'!T23*('Scenario Inputs'!T3/'Scenario Inputs'!$G$3)</f>
        <v>439.13874335387209</v>
      </c>
      <c r="P90" s="14">
        <f>'Scenario Inputs'!U23*('Scenario Inputs'!U3/'Scenario Inputs'!$G$3)</f>
        <v>447.92151822094962</v>
      </c>
      <c r="Q90" s="14">
        <f>'Scenario Inputs'!V23*('Scenario Inputs'!V3/'Scenario Inputs'!$G$3)</f>
        <v>456.87994858536865</v>
      </c>
      <c r="R90" s="14">
        <f>'Scenario Inputs'!W23*('Scenario Inputs'!W3/'Scenario Inputs'!$G$3)</f>
        <v>466.01754755707594</v>
      </c>
      <c r="S90" s="14">
        <f>'Scenario Inputs'!X23*('Scenario Inputs'!X3/'Scenario Inputs'!$G$3)</f>
        <v>475.33789850821751</v>
      </c>
      <c r="T90" s="14">
        <f>'Scenario Inputs'!Y23*('Scenario Inputs'!Y3/'Scenario Inputs'!$G$3)</f>
        <v>233.57941697642991</v>
      </c>
      <c r="U90" s="14">
        <f>'Scenario Inputs'!Z23*('Scenario Inputs'!Z3/'Scenario Inputs'!$G$3)</f>
        <v>238.25100531595851</v>
      </c>
      <c r="V90" s="14">
        <f>'Scenario Inputs'!AA23*('Scenario Inputs'!AA3/'Scenario Inputs'!$G$3)</f>
        <v>243.01602542227772</v>
      </c>
      <c r="W90" s="14">
        <f>'Scenario Inputs'!AB23*('Scenario Inputs'!AB3/'Scenario Inputs'!$G$3)</f>
        <v>247.87634593072323</v>
      </c>
      <c r="X90" s="14">
        <f>'Scenario Inputs'!AC23*('Scenario Inputs'!AC3/'Scenario Inputs'!$G$3)</f>
        <v>252.83387284933772</v>
      </c>
      <c r="Y90" s="14">
        <f>'Scenario Inputs'!AD23*('Scenario Inputs'!AD3/'Scenario Inputs'!$G$3)</f>
        <v>240.75704807815467</v>
      </c>
      <c r="Z90" s="14">
        <f>'Scenario Inputs'!AE23*('Scenario Inputs'!AE3/'Scenario Inputs'!$G$3)</f>
        <v>245.57218903971776</v>
      </c>
      <c r="AA90" s="14">
        <f>'Scenario Inputs'!AF23*('Scenario Inputs'!AF3/'Scenario Inputs'!$G$3)</f>
        <v>250.4836328205121</v>
      </c>
      <c r="AB90" s="14">
        <f>'Scenario Inputs'!AG23*('Scenario Inputs'!AG3/'Scenario Inputs'!$G$3)</f>
        <v>255.49330547692233</v>
      </c>
      <c r="AC90" s="24">
        <f>'Scenario Inputs'!AH23*('Scenario Inputs'!AH3/'Scenario Inputs'!$G$3)</f>
        <v>260.6031715864608</v>
      </c>
    </row>
    <row r="91" spans="2:29" x14ac:dyDescent="0.3">
      <c r="B91" s="3" t="s">
        <v>88</v>
      </c>
      <c r="C91" s="3" t="s">
        <v>86</v>
      </c>
      <c r="D91" s="3" t="s">
        <v>87</v>
      </c>
      <c r="E91" s="15">
        <f>'Scenario Inputs'!J27*('Scenario Inputs'!J3/'Scenario Inputs'!$G$3)</f>
        <v>0.63056633474304091</v>
      </c>
      <c r="F91" s="158">
        <f>'Scenario Inputs'!K27*('Scenario Inputs'!K3/'Scenario Inputs'!$G$3)</f>
        <v>3.5587669908132002</v>
      </c>
      <c r="G91" s="158">
        <f>'Scenario Inputs'!L27*('Scenario Inputs'!L3/'Scenario Inputs'!$G$3)</f>
        <v>5.9580885924343168</v>
      </c>
      <c r="H91" s="158">
        <f>'Scenario Inputs'!M27*('Scenario Inputs'!M3/'Scenario Inputs'!$G$3)</f>
        <v>8.8180168339606073</v>
      </c>
      <c r="I91" s="158">
        <f>'Scenario Inputs'!N27*('Scenario Inputs'!N3/'Scenario Inputs'!$G$3)</f>
        <v>20.686829671816625</v>
      </c>
      <c r="J91" s="158">
        <f>'Scenario Inputs'!O27*('Scenario Inputs'!O3/'Scenario Inputs'!$G$3)</f>
        <v>23.07417329099415</v>
      </c>
      <c r="K91" s="158">
        <f>'Scenario Inputs'!P27*('Scenario Inputs'!P3/'Scenario Inputs'!$G$3)</f>
        <v>23.305300721442311</v>
      </c>
      <c r="L91" s="158">
        <f>'Scenario Inputs'!Q27*('Scenario Inputs'!Q3/'Scenario Inputs'!$G$3)</f>
        <v>23.54918862746332</v>
      </c>
      <c r="M91" s="158">
        <f>'Scenario Inputs'!R27*('Scenario Inputs'!R3/'Scenario Inputs'!$G$3)</f>
        <v>23.807539576962299</v>
      </c>
      <c r="N91" s="158">
        <f>'Scenario Inputs'!S27*('Scenario Inputs'!S3/'Scenario Inputs'!$G$3)</f>
        <v>24.027418906028156</v>
      </c>
      <c r="O91" s="158">
        <f>'Scenario Inputs'!T27*('Scenario Inputs'!T3/'Scenario Inputs'!$G$3)</f>
        <v>17.033649911448332</v>
      </c>
      <c r="P91" s="158">
        <f>'Scenario Inputs'!U27*('Scenario Inputs'!U3/'Scenario Inputs'!$G$3)</f>
        <v>17.374322909677304</v>
      </c>
      <c r="Q91" s="158">
        <f>'Scenario Inputs'!V27*('Scenario Inputs'!V3/'Scenario Inputs'!$G$3)</f>
        <v>17.721809367870851</v>
      </c>
      <c r="R91" s="158">
        <f>'Scenario Inputs'!W27*('Scenario Inputs'!W3/'Scenario Inputs'!$G$3)</f>
        <v>18.076245555228265</v>
      </c>
      <c r="S91" s="158">
        <f>'Scenario Inputs'!X27*('Scenario Inputs'!X3/'Scenario Inputs'!$G$3)</f>
        <v>18.437770466332832</v>
      </c>
      <c r="T91" s="158">
        <f>'Scenario Inputs'!Y27*('Scenario Inputs'!Y3/'Scenario Inputs'!$G$3)</f>
        <v>0</v>
      </c>
      <c r="U91" s="158">
        <f>'Scenario Inputs'!Z27*('Scenario Inputs'!Z3/'Scenario Inputs'!$G$3)</f>
        <v>0</v>
      </c>
      <c r="V91" s="158">
        <f>'Scenario Inputs'!AA27*('Scenario Inputs'!AA3/'Scenario Inputs'!$G$3)</f>
        <v>0</v>
      </c>
      <c r="W91" s="158">
        <f>'Scenario Inputs'!AB27*('Scenario Inputs'!AB3/'Scenario Inputs'!$G$3)</f>
        <v>0</v>
      </c>
      <c r="X91" s="158">
        <f>'Scenario Inputs'!AC27*('Scenario Inputs'!AC3/'Scenario Inputs'!$G$3)</f>
        <v>0</v>
      </c>
      <c r="Y91" s="158">
        <f>'Scenario Inputs'!AD27*('Scenario Inputs'!AD3/'Scenario Inputs'!$G$3)</f>
        <v>0</v>
      </c>
      <c r="Z91" s="158">
        <f>'Scenario Inputs'!AE27*('Scenario Inputs'!AE3/'Scenario Inputs'!$G$3)</f>
        <v>0</v>
      </c>
      <c r="AA91" s="158">
        <f>'Scenario Inputs'!AF27*('Scenario Inputs'!AF3/'Scenario Inputs'!$G$3)</f>
        <v>0</v>
      </c>
      <c r="AB91" s="158">
        <f>'Scenario Inputs'!AG27*('Scenario Inputs'!AG3/'Scenario Inputs'!$G$3)</f>
        <v>0</v>
      </c>
      <c r="AC91" s="159">
        <f>'Scenario Inputs'!AH27*('Scenario Inputs'!AH3/'Scenario Inputs'!$G$3)</f>
        <v>0</v>
      </c>
    </row>
    <row r="92" spans="2:29" x14ac:dyDescent="0.3">
      <c r="B92" s="17" t="s">
        <v>89</v>
      </c>
      <c r="C92" s="17" t="s">
        <v>86</v>
      </c>
      <c r="D92" s="17" t="s">
        <v>87</v>
      </c>
      <c r="E92" s="16">
        <f t="shared" ref="E92:AC92" si="44">E91+E90</f>
        <v>173.27831053024187</v>
      </c>
      <c r="F92" s="16">
        <f t="shared" si="44"/>
        <v>273.49393248857183</v>
      </c>
      <c r="G92" s="16">
        <f t="shared" si="44"/>
        <v>317.82568114025224</v>
      </c>
      <c r="H92" s="16">
        <f t="shared" si="44"/>
        <v>278.55210527362681</v>
      </c>
      <c r="I92" s="16">
        <f t="shared" si="44"/>
        <v>188.36228245234554</v>
      </c>
      <c r="J92" s="16">
        <f t="shared" si="44"/>
        <v>578.56498575881733</v>
      </c>
      <c r="K92" s="16">
        <f t="shared" si="44"/>
        <v>583.38519586591906</v>
      </c>
      <c r="L92" s="16">
        <f t="shared" si="44"/>
        <v>589.98403027918607</v>
      </c>
      <c r="M92" s="16">
        <f t="shared" si="44"/>
        <v>594.68149142769232</v>
      </c>
      <c r="N92" s="16">
        <f t="shared" si="44"/>
        <v>601.17136439384649</v>
      </c>
      <c r="O92" s="16">
        <f t="shared" si="44"/>
        <v>456.17239326532041</v>
      </c>
      <c r="P92" s="16">
        <f t="shared" si="44"/>
        <v>465.29584113062691</v>
      </c>
      <c r="Q92" s="16">
        <f t="shared" si="44"/>
        <v>474.60175795323948</v>
      </c>
      <c r="R92" s="16">
        <f t="shared" si="44"/>
        <v>484.09379311230418</v>
      </c>
      <c r="S92" s="16">
        <f t="shared" si="44"/>
        <v>493.77566897455034</v>
      </c>
      <c r="T92" s="16">
        <f t="shared" si="44"/>
        <v>233.57941697642991</v>
      </c>
      <c r="U92" s="16">
        <f t="shared" si="44"/>
        <v>238.25100531595851</v>
      </c>
      <c r="V92" s="16">
        <f t="shared" si="44"/>
        <v>243.01602542227772</v>
      </c>
      <c r="W92" s="16">
        <f t="shared" si="44"/>
        <v>247.87634593072323</v>
      </c>
      <c r="X92" s="16">
        <f t="shared" si="44"/>
        <v>252.83387284933772</v>
      </c>
      <c r="Y92" s="16">
        <f t="shared" si="44"/>
        <v>240.75704807815467</v>
      </c>
      <c r="Z92" s="16">
        <f t="shared" si="44"/>
        <v>245.57218903971776</v>
      </c>
      <c r="AA92" s="16">
        <f t="shared" si="44"/>
        <v>250.4836328205121</v>
      </c>
      <c r="AB92" s="16">
        <f t="shared" si="44"/>
        <v>255.49330547692233</v>
      </c>
      <c r="AC92" s="69">
        <f t="shared" si="44"/>
        <v>260.6031715864608</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172.64774419549883</v>
      </c>
      <c r="F94" s="41">
        <f t="shared" ref="F94:AC94" si="45">F90</f>
        <v>269.93516549775865</v>
      </c>
      <c r="G94" s="41">
        <f t="shared" si="45"/>
        <v>311.86759254781794</v>
      </c>
      <c r="H94" s="41">
        <f t="shared" si="45"/>
        <v>269.73408843966621</v>
      </c>
      <c r="I94" s="41">
        <f t="shared" si="45"/>
        <v>167.67545278052893</v>
      </c>
      <c r="J94" s="41">
        <f t="shared" si="45"/>
        <v>555.49081246782316</v>
      </c>
      <c r="K94" s="41">
        <f t="shared" si="45"/>
        <v>560.07989514447672</v>
      </c>
      <c r="L94" s="41">
        <f t="shared" si="45"/>
        <v>566.43484165172276</v>
      </c>
      <c r="M94" s="41">
        <f t="shared" si="45"/>
        <v>570.87395185073001</v>
      </c>
      <c r="N94" s="41">
        <f t="shared" si="45"/>
        <v>577.14394548781831</v>
      </c>
      <c r="O94" s="41">
        <f t="shared" si="45"/>
        <v>439.13874335387209</v>
      </c>
      <c r="P94" s="41">
        <f t="shared" si="45"/>
        <v>447.92151822094962</v>
      </c>
      <c r="Q94" s="41">
        <f t="shared" si="45"/>
        <v>456.87994858536865</v>
      </c>
      <c r="R94" s="41">
        <f t="shared" si="45"/>
        <v>466.01754755707594</v>
      </c>
      <c r="S94" s="41">
        <f t="shared" si="45"/>
        <v>475.33789850821751</v>
      </c>
      <c r="T94" s="41">
        <f t="shared" si="45"/>
        <v>233.57941697642991</v>
      </c>
      <c r="U94" s="41">
        <f t="shared" si="45"/>
        <v>238.25100531595851</v>
      </c>
      <c r="V94" s="41">
        <f t="shared" si="45"/>
        <v>243.01602542227772</v>
      </c>
      <c r="W94" s="41">
        <f t="shared" si="45"/>
        <v>247.87634593072323</v>
      </c>
      <c r="X94" s="41">
        <f t="shared" si="45"/>
        <v>252.83387284933772</v>
      </c>
      <c r="Y94" s="41">
        <f t="shared" si="45"/>
        <v>240.75704807815467</v>
      </c>
      <c r="Z94" s="41">
        <f t="shared" si="45"/>
        <v>245.57218903971776</v>
      </c>
      <c r="AA94" s="41">
        <f t="shared" si="45"/>
        <v>250.4836328205121</v>
      </c>
      <c r="AB94" s="41">
        <f t="shared" si="45"/>
        <v>255.49330547692233</v>
      </c>
      <c r="AC94" s="41">
        <f t="shared" si="45"/>
        <v>260.6031715864608</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252">
        <f>E90/E107</f>
        <v>1.0187345279693565</v>
      </c>
      <c r="F97" s="252">
        <f t="shared" ref="F97:I97" si="46">F90/F107</f>
        <v>0.62560964042978751</v>
      </c>
      <c r="G97" s="252">
        <f t="shared" si="46"/>
        <v>0.42718650956613463</v>
      </c>
      <c r="H97" s="252">
        <f t="shared" si="46"/>
        <v>0.27466806022930329</v>
      </c>
      <c r="I97" s="252">
        <f t="shared" si="46"/>
        <v>0.14846056649771028</v>
      </c>
      <c r="J97" s="252">
        <f>J90/J107</f>
        <v>0.33566016435470142</v>
      </c>
      <c r="K97" s="252">
        <f t="shared" ref="K97:AC97" si="47">K90/K107</f>
        <v>0.25742356495262786</v>
      </c>
      <c r="L97" s="252">
        <f t="shared" si="47"/>
        <v>0.210287383874323</v>
      </c>
      <c r="M97" s="252">
        <f t="shared" si="47"/>
        <v>0.17801883380358502</v>
      </c>
      <c r="N97" s="252">
        <f t="shared" si="47"/>
        <v>0.15526397802830008</v>
      </c>
      <c r="O97" s="252">
        <f t="shared" si="47"/>
        <v>0.10754945788514829</v>
      </c>
      <c r="P97" s="253">
        <f t="shared" si="47"/>
        <v>0.10062715269752992</v>
      </c>
      <c r="Q97" s="253">
        <f t="shared" si="47"/>
        <v>9.4752799456392298E-2</v>
      </c>
      <c r="R97" s="253">
        <f t="shared" si="47"/>
        <v>8.9708465911627316E-2</v>
      </c>
      <c r="S97" s="253">
        <f t="shared" si="47"/>
        <v>8.5332712998533275E-2</v>
      </c>
      <c r="T97" s="253">
        <f t="shared" si="47"/>
        <v>4.0963599638992321E-2</v>
      </c>
      <c r="U97" s="253">
        <f t="shared" si="47"/>
        <v>4.0823563424970941E-2</v>
      </c>
      <c r="V97" s="253">
        <f t="shared" si="47"/>
        <v>4.0689580039596163E-2</v>
      </c>
      <c r="W97" s="253">
        <f t="shared" si="47"/>
        <v>4.0561353487061504E-2</v>
      </c>
      <c r="X97" s="253">
        <f t="shared" si="47"/>
        <v>4.0438604924571769E-2</v>
      </c>
      <c r="Y97" s="253">
        <f t="shared" si="47"/>
        <v>3.7741499333266232E-2</v>
      </c>
      <c r="Z97" s="253">
        <f t="shared" si="47"/>
        <v>3.7731408703385531E-2</v>
      </c>
      <c r="AA97" s="253">
        <f t="shared" si="47"/>
        <v>3.7721694307222518E-2</v>
      </c>
      <c r="AB97" s="253">
        <f t="shared" si="47"/>
        <v>3.7712341934963062E-2</v>
      </c>
      <c r="AC97" s="253">
        <f t="shared" si="47"/>
        <v>3.7703337926678661E-2</v>
      </c>
    </row>
    <row r="98" spans="2:29" x14ac:dyDescent="0.3">
      <c r="B98" s="18" t="s">
        <v>93</v>
      </c>
      <c r="C98" s="2" t="s">
        <v>86</v>
      </c>
      <c r="D98" s="2" t="s">
        <v>87</v>
      </c>
      <c r="E98" s="74">
        <v>0</v>
      </c>
      <c r="F98" s="74">
        <f>E107</f>
        <v>169.47275217974359</v>
      </c>
      <c r="G98" s="74">
        <f t="shared" ref="G98:AC98" si="48">F107</f>
        <v>431.47539304591902</v>
      </c>
      <c r="H98" s="74">
        <f t="shared" si="48"/>
        <v>730.05019017234747</v>
      </c>
      <c r="I98" s="74">
        <f t="shared" si="48"/>
        <v>982.03660161462528</v>
      </c>
      <c r="J98" s="74">
        <f t="shared" si="48"/>
        <v>1129.4275425192791</v>
      </c>
      <c r="K98" s="74">
        <f t="shared" si="48"/>
        <v>1654.9202778820681</v>
      </c>
      <c r="L98" s="74">
        <f t="shared" si="48"/>
        <v>2175.7133821355669</v>
      </c>
      <c r="M98" s="74">
        <f t="shared" si="48"/>
        <v>2693.6225617331811</v>
      </c>
      <c r="N98" s="74">
        <f t="shared" si="48"/>
        <v>3206.8177262670815</v>
      </c>
      <c r="O98" s="74">
        <f t="shared" si="48"/>
        <v>3717.178658031175</v>
      </c>
      <c r="P98" s="74">
        <f t="shared" si="48"/>
        <v>4083.1330253921587</v>
      </c>
      <c r="Q98" s="74">
        <f t="shared" si="48"/>
        <v>4451.2987420734671</v>
      </c>
      <c r="R98" s="74">
        <f t="shared" si="48"/>
        <v>4821.8095001576885</v>
      </c>
      <c r="S98" s="74">
        <f t="shared" si="48"/>
        <v>5194.8000985342269</v>
      </c>
      <c r="T98" s="74">
        <f t="shared" si="48"/>
        <v>5570.4064924829918</v>
      </c>
      <c r="U98" s="74">
        <f t="shared" si="48"/>
        <v>5702.1213720214901</v>
      </c>
      <c r="V98" s="74">
        <f t="shared" si="48"/>
        <v>5836.1148642459084</v>
      </c>
      <c r="W98" s="74">
        <f t="shared" si="48"/>
        <v>5972.4387714444847</v>
      </c>
      <c r="X98" s="74">
        <f t="shared" si="48"/>
        <v>6111.1458228284291</v>
      </c>
      <c r="Y98" s="74">
        <f t="shared" si="48"/>
        <v>6252.289694981735</v>
      </c>
      <c r="Z98" s="74">
        <f t="shared" si="48"/>
        <v>6379.1066155643111</v>
      </c>
      <c r="AA98" s="74">
        <f t="shared" si="48"/>
        <v>6508.4288522120105</v>
      </c>
      <c r="AB98" s="74">
        <f t="shared" si="48"/>
        <v>6640.3070546211484</v>
      </c>
      <c r="AC98" s="74">
        <f t="shared" si="48"/>
        <v>6774.7928759644283</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3.3894550435949125</v>
      </c>
      <c r="G100" s="43">
        <f t="shared" ref="G100:AC100" si="49">G99*G98</f>
        <v>8.6295078609182916</v>
      </c>
      <c r="H100" s="25">
        <f t="shared" si="49"/>
        <v>14.601003803446963</v>
      </c>
      <c r="I100" s="25">
        <f t="shared" si="49"/>
        <v>19.640732032292522</v>
      </c>
      <c r="J100" s="25">
        <f t="shared" si="49"/>
        <v>22.588550850385349</v>
      </c>
      <c r="K100" s="25">
        <f t="shared" si="49"/>
        <v>33.098405557641392</v>
      </c>
      <c r="L100" s="25">
        <f t="shared" si="49"/>
        <v>43.514267642711857</v>
      </c>
      <c r="M100" s="25">
        <f t="shared" si="49"/>
        <v>53.872451234663075</v>
      </c>
      <c r="N100" s="25">
        <f t="shared" si="49"/>
        <v>64.136354525341687</v>
      </c>
      <c r="O100" s="25">
        <f t="shared" si="49"/>
        <v>74.343573160623563</v>
      </c>
      <c r="P100" s="25">
        <f t="shared" si="49"/>
        <v>81.662660507843242</v>
      </c>
      <c r="Q100" s="25">
        <f t="shared" si="49"/>
        <v>89.02597484146942</v>
      </c>
      <c r="R100" s="25">
        <f t="shared" si="49"/>
        <v>96.436190003153854</v>
      </c>
      <c r="S100" s="25">
        <f t="shared" si="49"/>
        <v>103.89600197068464</v>
      </c>
      <c r="T100" s="25">
        <f t="shared" si="49"/>
        <v>111.40812984965993</v>
      </c>
      <c r="U100" s="25">
        <f t="shared" si="49"/>
        <v>114.0424274404299</v>
      </c>
      <c r="V100" s="25">
        <f t="shared" si="49"/>
        <v>116.72229728491827</v>
      </c>
      <c r="W100" s="25">
        <f t="shared" si="49"/>
        <v>119.4487754288898</v>
      </c>
      <c r="X100" s="25">
        <f t="shared" si="49"/>
        <v>122.2229164565687</v>
      </c>
      <c r="Y100" s="25">
        <f t="shared" si="49"/>
        <v>125.04579389963482</v>
      </c>
      <c r="Z100" s="25">
        <f t="shared" si="49"/>
        <v>127.58213231128633</v>
      </c>
      <c r="AA100" s="25">
        <f t="shared" si="49"/>
        <v>130.16857704424032</v>
      </c>
      <c r="AB100" s="25">
        <f t="shared" si="49"/>
        <v>132.80614109242308</v>
      </c>
      <c r="AC100" s="25">
        <f t="shared" si="49"/>
        <v>135.49585751928868</v>
      </c>
    </row>
    <row r="101" spans="2:29" x14ac:dyDescent="0.3">
      <c r="B101" s="19" t="s">
        <v>96</v>
      </c>
      <c r="C101" s="3" t="s">
        <v>86</v>
      </c>
      <c r="D101" s="3" t="s">
        <v>87</v>
      </c>
      <c r="E101" s="25">
        <f t="shared" ref="E101" si="50">E94</f>
        <v>172.64774419549883</v>
      </c>
      <c r="F101" s="25">
        <f t="shared" ref="F101:AC101" si="51">F94</f>
        <v>269.93516549775865</v>
      </c>
      <c r="G101" s="25">
        <f t="shared" si="51"/>
        <v>311.86759254781794</v>
      </c>
      <c r="H101" s="25">
        <f t="shared" si="51"/>
        <v>269.73408843966621</v>
      </c>
      <c r="I101" s="25">
        <f t="shared" si="51"/>
        <v>167.67545278052893</v>
      </c>
      <c r="J101" s="25">
        <f t="shared" si="51"/>
        <v>555.49081246782316</v>
      </c>
      <c r="K101" s="25">
        <f t="shared" si="51"/>
        <v>560.07989514447672</v>
      </c>
      <c r="L101" s="25">
        <f t="shared" si="51"/>
        <v>566.43484165172276</v>
      </c>
      <c r="M101" s="25">
        <f t="shared" si="51"/>
        <v>570.87395185073001</v>
      </c>
      <c r="N101" s="25">
        <f t="shared" si="51"/>
        <v>577.14394548781831</v>
      </c>
      <c r="O101" s="25">
        <f t="shared" si="51"/>
        <v>439.13874335387209</v>
      </c>
      <c r="P101" s="25">
        <f t="shared" si="51"/>
        <v>447.92151822094962</v>
      </c>
      <c r="Q101" s="25">
        <f t="shared" si="51"/>
        <v>456.87994858536865</v>
      </c>
      <c r="R101" s="25">
        <f t="shared" si="51"/>
        <v>466.01754755707594</v>
      </c>
      <c r="S101" s="25">
        <f t="shared" si="51"/>
        <v>475.33789850821751</v>
      </c>
      <c r="T101" s="25">
        <f t="shared" si="51"/>
        <v>233.57941697642991</v>
      </c>
      <c r="U101" s="25">
        <f t="shared" si="51"/>
        <v>238.25100531595851</v>
      </c>
      <c r="V101" s="25">
        <f t="shared" si="51"/>
        <v>243.01602542227772</v>
      </c>
      <c r="W101" s="25">
        <f t="shared" si="51"/>
        <v>247.87634593072323</v>
      </c>
      <c r="X101" s="25">
        <f t="shared" si="51"/>
        <v>252.83387284933772</v>
      </c>
      <c r="Y101" s="25">
        <f t="shared" si="51"/>
        <v>240.75704807815467</v>
      </c>
      <c r="Z101" s="25">
        <f t="shared" si="51"/>
        <v>245.57218903971776</v>
      </c>
      <c r="AA101" s="25">
        <f t="shared" si="51"/>
        <v>250.4836328205121</v>
      </c>
      <c r="AB101" s="25">
        <f t="shared" si="51"/>
        <v>255.49330547692233</v>
      </c>
      <c r="AC101" s="25">
        <f t="shared" si="51"/>
        <v>260.6031715864608</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Inputs'!J32</f>
        <v>3.678E-2</v>
      </c>
      <c r="F103" s="26">
        <f>'Scenario Inputs'!K32</f>
        <v>3.678E-2</v>
      </c>
      <c r="G103" s="26">
        <f>'Scenario Inputs'!L32</f>
        <v>3.678E-2</v>
      </c>
      <c r="H103" s="26">
        <f>'Scenario Inputs'!M32</f>
        <v>3.678E-2</v>
      </c>
      <c r="I103" s="26">
        <f>'Scenario Inputs'!N32</f>
        <v>3.678E-2</v>
      </c>
      <c r="J103" s="26">
        <f>'Scenario Inputs'!O32</f>
        <v>3.678E-2</v>
      </c>
      <c r="K103" s="26">
        <f>'Scenario Inputs'!P32</f>
        <v>3.678E-2</v>
      </c>
      <c r="L103" s="26">
        <f>'Scenario Inputs'!Q32</f>
        <v>3.678E-2</v>
      </c>
      <c r="M103" s="26">
        <f>'Scenario Inputs'!R32</f>
        <v>3.678E-2</v>
      </c>
      <c r="N103" s="26">
        <f>'Scenario Inputs'!S32</f>
        <v>3.678E-2</v>
      </c>
      <c r="O103" s="26">
        <f>'Scenario Inputs'!T32</f>
        <v>3.678E-2</v>
      </c>
      <c r="P103" s="26">
        <f>'Scenario Inputs'!U32</f>
        <v>3.678E-2</v>
      </c>
      <c r="Q103" s="26">
        <f>'Scenario Inputs'!V32</f>
        <v>3.678E-2</v>
      </c>
      <c r="R103" s="26">
        <f>'Scenario Inputs'!W32</f>
        <v>3.678E-2</v>
      </c>
      <c r="S103" s="26">
        <f>'Scenario Inputs'!X32</f>
        <v>3.678E-2</v>
      </c>
      <c r="T103" s="26">
        <f>'Scenario Inputs'!Y32</f>
        <v>3.678E-2</v>
      </c>
      <c r="U103" s="26">
        <f>'Scenario Inputs'!Z32</f>
        <v>3.678E-2</v>
      </c>
      <c r="V103" s="26">
        <f>'Scenario Inputs'!AA32</f>
        <v>3.678E-2</v>
      </c>
      <c r="W103" s="26">
        <f>'Scenario Inputs'!AB32</f>
        <v>3.678E-2</v>
      </c>
      <c r="X103" s="26">
        <f>'Scenario Inputs'!AC32</f>
        <v>3.678E-2</v>
      </c>
      <c r="Y103" s="26">
        <f>'Scenario Inputs'!AD32</f>
        <v>3.678E-2</v>
      </c>
      <c r="Z103" s="26">
        <f>'Scenario Inputs'!AE32</f>
        <v>3.678E-2</v>
      </c>
      <c r="AA103" s="26">
        <f>'Scenario Inputs'!AF32</f>
        <v>3.678E-2</v>
      </c>
      <c r="AB103" s="26">
        <f>'Scenario Inputs'!AG32</f>
        <v>3.678E-2</v>
      </c>
      <c r="AC103" s="26">
        <f>'Scenario Inputs'!AH32</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52">(E98+E100)*E103</f>
        <v>0</v>
      </c>
      <c r="F105" s="43">
        <f t="shared" ref="F105:AC105" si="53">(F98+F100)*F103</f>
        <v>6.3578719816743909</v>
      </c>
      <c r="G105" s="43">
        <f t="shared" si="53"/>
        <v>16.187058255353477</v>
      </c>
      <c r="H105" s="43">
        <f t="shared" si="53"/>
        <v>27.388270914429718</v>
      </c>
      <c r="I105" s="43">
        <f t="shared" si="53"/>
        <v>36.841692331533636</v>
      </c>
      <c r="J105" s="43">
        <f t="shared" si="53"/>
        <v>42.371151914136263</v>
      </c>
      <c r="K105" s="43">
        <f t="shared" si="53"/>
        <v>62.085327176912514</v>
      </c>
      <c r="L105" s="43">
        <f t="shared" si="53"/>
        <v>81.623192958845095</v>
      </c>
      <c r="M105" s="43">
        <f t="shared" si="53"/>
        <v>101.05286657695731</v>
      </c>
      <c r="N105" s="43">
        <f t="shared" si="53"/>
        <v>120.30569109154533</v>
      </c>
      <c r="O105" s="43">
        <f t="shared" si="53"/>
        <v>139.45218766323435</v>
      </c>
      <c r="P105" s="43">
        <f t="shared" si="53"/>
        <v>153.18118532740209</v>
      </c>
      <c r="Q105" s="43">
        <f t="shared" si="53"/>
        <v>166.99314308813135</v>
      </c>
      <c r="R105" s="43">
        <f t="shared" si="53"/>
        <v>180.89307648411577</v>
      </c>
      <c r="S105" s="43">
        <f t="shared" si="53"/>
        <v>194.88604257657065</v>
      </c>
      <c r="T105" s="43">
        <f t="shared" si="53"/>
        <v>208.97714180939494</v>
      </c>
      <c r="U105" s="43">
        <f t="shared" si="53"/>
        <v>213.91850454420941</v>
      </c>
      <c r="V105" s="43">
        <f t="shared" si="53"/>
        <v>218.94535080110381</v>
      </c>
      <c r="W105" s="43">
        <f t="shared" si="53"/>
        <v>224.05962397400273</v>
      </c>
      <c r="X105" s="43">
        <f t="shared" si="53"/>
        <v>229.26330223090221</v>
      </c>
      <c r="Y105" s="43">
        <f t="shared" si="53"/>
        <v>234.55839928105681</v>
      </c>
      <c r="Z105" s="43">
        <f t="shared" si="53"/>
        <v>239.31601214686447</v>
      </c>
      <c r="AA105" s="43">
        <f t="shared" si="53"/>
        <v>244.1676134480449</v>
      </c>
      <c r="AB105" s="43">
        <f t="shared" si="53"/>
        <v>249.11510333834516</v>
      </c>
      <c r="AC105" s="43">
        <f t="shared" si="53"/>
        <v>254.16041961753112</v>
      </c>
    </row>
    <row r="106" spans="2:29" x14ac:dyDescent="0.3">
      <c r="B106" s="18" t="s">
        <v>234</v>
      </c>
      <c r="C106" s="3" t="s">
        <v>86</v>
      </c>
      <c r="D106" s="3" t="s">
        <v>87</v>
      </c>
      <c r="E106" s="43">
        <f t="shared" ref="E106" si="54">E101*E102*E103</f>
        <v>3.1749920157552234</v>
      </c>
      <c r="F106" s="43">
        <f t="shared" ref="F106:AC106" si="55">F101*F102*F103</f>
        <v>4.9641076935037818</v>
      </c>
      <c r="G106" s="43">
        <f t="shared" si="55"/>
        <v>5.735245026954372</v>
      </c>
      <c r="H106" s="43">
        <f t="shared" si="55"/>
        <v>4.9604098864054613</v>
      </c>
      <c r="I106" s="43">
        <f t="shared" si="55"/>
        <v>3.0835515766339272</v>
      </c>
      <c r="J106" s="43">
        <f t="shared" si="55"/>
        <v>10.215476041283267</v>
      </c>
      <c r="K106" s="43">
        <f t="shared" si="55"/>
        <v>10.299869271706926</v>
      </c>
      <c r="L106" s="43">
        <f t="shared" si="55"/>
        <v>10.416736737975182</v>
      </c>
      <c r="M106" s="43">
        <f t="shared" si="55"/>
        <v>10.498371974534924</v>
      </c>
      <c r="N106" s="43">
        <f t="shared" si="55"/>
        <v>10.613677157520979</v>
      </c>
      <c r="O106" s="43">
        <f t="shared" si="55"/>
        <v>8.0757614902777082</v>
      </c>
      <c r="P106" s="43">
        <f t="shared" si="55"/>
        <v>8.2372767200832637</v>
      </c>
      <c r="Q106" s="43">
        <f t="shared" si="55"/>
        <v>8.4020222544849297</v>
      </c>
      <c r="R106" s="43">
        <f t="shared" si="55"/>
        <v>8.5700626995746259</v>
      </c>
      <c r="S106" s="43">
        <f t="shared" si="55"/>
        <v>8.7414639535661198</v>
      </c>
      <c r="T106" s="43">
        <f t="shared" si="55"/>
        <v>4.295525478196546</v>
      </c>
      <c r="U106" s="43">
        <f t="shared" si="55"/>
        <v>4.3814359877604767</v>
      </c>
      <c r="V106" s="43">
        <f t="shared" si="55"/>
        <v>4.4690647075156873</v>
      </c>
      <c r="W106" s="43">
        <f t="shared" si="55"/>
        <v>4.5584460016660007</v>
      </c>
      <c r="X106" s="43">
        <f t="shared" si="55"/>
        <v>4.649614921699321</v>
      </c>
      <c r="Y106" s="43">
        <f t="shared" si="55"/>
        <v>4.4275221141572647</v>
      </c>
      <c r="Z106" s="43">
        <f t="shared" si="55"/>
        <v>4.5160725564404096</v>
      </c>
      <c r="AA106" s="43">
        <f t="shared" si="55"/>
        <v>4.6063940075692171</v>
      </c>
      <c r="AB106" s="43">
        <f t="shared" si="55"/>
        <v>4.6985218877206014</v>
      </c>
      <c r="AC106" s="43">
        <f t="shared" si="55"/>
        <v>4.7924923254750142</v>
      </c>
    </row>
    <row r="107" spans="2:29" x14ac:dyDescent="0.3">
      <c r="B107" s="22" t="s">
        <v>244</v>
      </c>
      <c r="C107" s="23" t="s">
        <v>86</v>
      </c>
      <c r="D107" s="23" t="s">
        <v>87</v>
      </c>
      <c r="E107" s="76">
        <f>E98+E100+E101-E105-E106</f>
        <v>169.47275217974359</v>
      </c>
      <c r="F107" s="76">
        <f>F98+F100+F101-F105-F106</f>
        <v>431.47539304591902</v>
      </c>
      <c r="G107" s="76">
        <f t="shared" ref="G107:AC107" si="56">G98+G100+G101-G105-G106</f>
        <v>730.05019017234747</v>
      </c>
      <c r="H107" s="76">
        <f t="shared" si="56"/>
        <v>982.03660161462528</v>
      </c>
      <c r="I107" s="76">
        <f t="shared" si="56"/>
        <v>1129.4275425192791</v>
      </c>
      <c r="J107" s="76">
        <f t="shared" si="56"/>
        <v>1654.9202778820681</v>
      </c>
      <c r="K107" s="76">
        <f t="shared" si="56"/>
        <v>2175.7133821355669</v>
      </c>
      <c r="L107" s="76">
        <f t="shared" si="56"/>
        <v>2693.6225617331811</v>
      </c>
      <c r="M107" s="76">
        <f t="shared" si="56"/>
        <v>3206.8177262670815</v>
      </c>
      <c r="N107" s="76">
        <f t="shared" si="56"/>
        <v>3717.178658031175</v>
      </c>
      <c r="O107" s="76">
        <f t="shared" si="56"/>
        <v>4083.1330253921587</v>
      </c>
      <c r="P107" s="76">
        <f t="shared" si="56"/>
        <v>4451.2987420734671</v>
      </c>
      <c r="Q107" s="76">
        <f t="shared" si="56"/>
        <v>4821.8095001576885</v>
      </c>
      <c r="R107" s="76">
        <f t="shared" si="56"/>
        <v>5194.8000985342269</v>
      </c>
      <c r="S107" s="76">
        <f t="shared" si="56"/>
        <v>5570.4064924829918</v>
      </c>
      <c r="T107" s="76">
        <f t="shared" si="56"/>
        <v>5702.1213720214901</v>
      </c>
      <c r="U107" s="76">
        <f t="shared" si="56"/>
        <v>5836.1148642459084</v>
      </c>
      <c r="V107" s="76">
        <f t="shared" si="56"/>
        <v>5972.4387714444847</v>
      </c>
      <c r="W107" s="76">
        <f t="shared" si="56"/>
        <v>6111.1458228284291</v>
      </c>
      <c r="X107" s="76">
        <f t="shared" si="56"/>
        <v>6252.289694981735</v>
      </c>
      <c r="Y107" s="76">
        <f t="shared" si="56"/>
        <v>6379.1066155643111</v>
      </c>
      <c r="Z107" s="76">
        <f t="shared" si="56"/>
        <v>6508.4288522120105</v>
      </c>
      <c r="AA107" s="76">
        <f t="shared" si="56"/>
        <v>6640.3070546211484</v>
      </c>
      <c r="AB107" s="76">
        <f t="shared" si="56"/>
        <v>6774.7928759644283</v>
      </c>
      <c r="AC107" s="76">
        <f t="shared" si="56"/>
        <v>6911.9389931271717</v>
      </c>
    </row>
    <row r="108" spans="2:29" x14ac:dyDescent="0.3">
      <c r="B108" s="27" t="s">
        <v>245</v>
      </c>
      <c r="C108" s="28" t="s">
        <v>86</v>
      </c>
      <c r="D108" s="28" t="s">
        <v>87</v>
      </c>
      <c r="E108" s="170">
        <f>AVERAGE(SUM(E98,E100),(E107*(1/(1+E115))))</f>
        <v>82.085029632734475</v>
      </c>
      <c r="F108" s="170">
        <f t="shared" ref="F108:AC108" si="57">AVERAGE(SUM(F98,F100),(F107*(1/(1+F115))))</f>
        <v>295.41850700502346</v>
      </c>
      <c r="G108" s="170">
        <f t="shared" si="57"/>
        <v>573.65614616801099</v>
      </c>
      <c r="H108" s="170">
        <f t="shared" si="57"/>
        <v>847.98025242460426</v>
      </c>
      <c r="I108" s="170">
        <f t="shared" si="57"/>
        <v>1047.8829090588938</v>
      </c>
      <c r="J108" s="170">
        <f t="shared" si="57"/>
        <v>1377.5774925252217</v>
      </c>
      <c r="K108" s="170">
        <f t="shared" si="57"/>
        <v>1897.8276998209722</v>
      </c>
      <c r="L108" s="170">
        <f t="shared" si="57"/>
        <v>2414.2842509925886</v>
      </c>
      <c r="M108" s="170">
        <f t="shared" si="57"/>
        <v>2926.9867423005844</v>
      </c>
      <c r="N108" s="170">
        <f t="shared" si="57"/>
        <v>3435.9123101972264</v>
      </c>
      <c r="O108" s="170">
        <f t="shared" si="57"/>
        <v>3873.4483312270913</v>
      </c>
      <c r="P108" s="170">
        <f t="shared" si="57"/>
        <v>4238.408083225826</v>
      </c>
      <c r="Q108" s="170">
        <f t="shared" si="57"/>
        <v>4605.6314566642341</v>
      </c>
      <c r="R108" s="170">
        <f t="shared" si="57"/>
        <v>4975.2519250640635</v>
      </c>
      <c r="S108" s="170">
        <f t="shared" si="57"/>
        <v>5347.4040865224315</v>
      </c>
      <c r="T108" s="170">
        <f t="shared" si="57"/>
        <v>5602.7601504676386</v>
      </c>
      <c r="U108" s="170">
        <f t="shared" si="57"/>
        <v>5734.8352002472384</v>
      </c>
      <c r="V108" s="170">
        <f t="shared" si="57"/>
        <v>5869.2010913943413</v>
      </c>
      <c r="W108" s="170">
        <f t="shared" si="57"/>
        <v>6005.9097827500791</v>
      </c>
      <c r="X108" s="170">
        <f t="shared" si="57"/>
        <v>6145.0141647513501</v>
      </c>
      <c r="Y108" s="170">
        <f t="shared" si="57"/>
        <v>6278.4219900884191</v>
      </c>
      <c r="Z108" s="170">
        <f t="shared" si="57"/>
        <v>6405.7365332965173</v>
      </c>
      <c r="AA108" s="170">
        <f t="shared" si="57"/>
        <v>6535.5667833199532</v>
      </c>
      <c r="AB108" s="170">
        <f t="shared" si="57"/>
        <v>6667.9635899929999</v>
      </c>
      <c r="AC108" s="170">
        <f t="shared" si="57"/>
        <v>6802.9788107635441</v>
      </c>
    </row>
    <row r="109" spans="2:29" ht="15" thickBot="1" x14ac:dyDescent="0.35">
      <c r="B109" s="56" t="s">
        <v>232</v>
      </c>
      <c r="C109" s="57" t="s">
        <v>86</v>
      </c>
      <c r="D109" s="57" t="s">
        <v>87</v>
      </c>
      <c r="E109" s="75">
        <f t="shared" ref="E109" si="58">E105+E106</f>
        <v>3.1749920157552234</v>
      </c>
      <c r="F109" s="75">
        <f t="shared" ref="F109:AC109" si="59">F105+F106</f>
        <v>11.321979675178174</v>
      </c>
      <c r="G109" s="75">
        <f t="shared" si="59"/>
        <v>21.922303282307851</v>
      </c>
      <c r="H109" s="75">
        <f t="shared" si="59"/>
        <v>32.348680800835183</v>
      </c>
      <c r="I109" s="75">
        <f t="shared" si="59"/>
        <v>39.925243908167566</v>
      </c>
      <c r="J109" s="75">
        <f t="shared" si="59"/>
        <v>52.58662795541953</v>
      </c>
      <c r="K109" s="75">
        <f t="shared" si="59"/>
        <v>72.385196448619439</v>
      </c>
      <c r="L109" s="75">
        <f t="shared" si="59"/>
        <v>92.03992969682028</v>
      </c>
      <c r="M109" s="75">
        <f t="shared" si="59"/>
        <v>111.55123855149223</v>
      </c>
      <c r="N109" s="75">
        <f t="shared" si="59"/>
        <v>130.91936824906631</v>
      </c>
      <c r="O109" s="75">
        <f t="shared" si="59"/>
        <v>147.52794915351205</v>
      </c>
      <c r="P109" s="75">
        <f t="shared" si="59"/>
        <v>161.41846204748535</v>
      </c>
      <c r="Q109" s="75">
        <f t="shared" si="59"/>
        <v>175.39516534261628</v>
      </c>
      <c r="R109" s="75">
        <f t="shared" si="59"/>
        <v>189.4631391836904</v>
      </c>
      <c r="S109" s="75">
        <f t="shared" si="59"/>
        <v>203.62750653013677</v>
      </c>
      <c r="T109" s="75">
        <f t="shared" si="59"/>
        <v>213.27266728759147</v>
      </c>
      <c r="U109" s="75">
        <f t="shared" si="59"/>
        <v>218.2999405319699</v>
      </c>
      <c r="V109" s="75">
        <f t="shared" si="59"/>
        <v>223.4144155086195</v>
      </c>
      <c r="W109" s="75">
        <f t="shared" si="59"/>
        <v>228.61806997566873</v>
      </c>
      <c r="X109" s="75">
        <f t="shared" si="59"/>
        <v>233.91291715260152</v>
      </c>
      <c r="Y109" s="75">
        <f t="shared" si="59"/>
        <v>238.98592139521406</v>
      </c>
      <c r="Z109" s="75">
        <f t="shared" si="59"/>
        <v>243.83208470330487</v>
      </c>
      <c r="AA109" s="75">
        <f t="shared" si="59"/>
        <v>248.77400745561411</v>
      </c>
      <c r="AB109" s="75">
        <f t="shared" si="59"/>
        <v>253.81362522606577</v>
      </c>
      <c r="AC109" s="75">
        <f t="shared" si="59"/>
        <v>258.95291194300614</v>
      </c>
    </row>
    <row r="110" spans="2:29" ht="15" thickTop="1" x14ac:dyDescent="0.3"/>
    <row r="111" spans="2:29" x14ac:dyDescent="0.3">
      <c r="B111" s="32" t="s">
        <v>97</v>
      </c>
    </row>
    <row r="112" spans="2:29" x14ac:dyDescent="0.3">
      <c r="B112" s="210" t="s">
        <v>98</v>
      </c>
      <c r="C112" s="37" t="s">
        <v>86</v>
      </c>
      <c r="D112" s="195" t="s">
        <v>87</v>
      </c>
      <c r="E112" s="171">
        <f>E91</f>
        <v>0.63056633474304091</v>
      </c>
      <c r="F112" s="171">
        <f t="shared" ref="F112:AC112" si="60">F91</f>
        <v>3.5587669908132002</v>
      </c>
      <c r="G112" s="171">
        <f t="shared" si="60"/>
        <v>5.9580885924343168</v>
      </c>
      <c r="H112" s="171">
        <f t="shared" si="60"/>
        <v>8.8180168339606073</v>
      </c>
      <c r="I112" s="171">
        <f t="shared" si="60"/>
        <v>20.686829671816625</v>
      </c>
      <c r="J112" s="171">
        <f t="shared" si="60"/>
        <v>23.07417329099415</v>
      </c>
      <c r="K112" s="171">
        <f t="shared" si="60"/>
        <v>23.305300721442311</v>
      </c>
      <c r="L112" s="171">
        <f t="shared" si="60"/>
        <v>23.54918862746332</v>
      </c>
      <c r="M112" s="171">
        <f t="shared" si="60"/>
        <v>23.807539576962299</v>
      </c>
      <c r="N112" s="171">
        <f t="shared" si="60"/>
        <v>24.027418906028156</v>
      </c>
      <c r="O112" s="171">
        <f t="shared" si="60"/>
        <v>17.033649911448332</v>
      </c>
      <c r="P112" s="171">
        <f t="shared" si="60"/>
        <v>17.374322909677304</v>
      </c>
      <c r="Q112" s="171">
        <f t="shared" si="60"/>
        <v>17.721809367870851</v>
      </c>
      <c r="R112" s="171">
        <f t="shared" si="60"/>
        <v>18.076245555228265</v>
      </c>
      <c r="S112" s="171">
        <f t="shared" si="60"/>
        <v>18.437770466332832</v>
      </c>
      <c r="T112" s="171">
        <f t="shared" si="60"/>
        <v>0</v>
      </c>
      <c r="U112" s="171">
        <f t="shared" si="60"/>
        <v>0</v>
      </c>
      <c r="V112" s="171">
        <f t="shared" si="60"/>
        <v>0</v>
      </c>
      <c r="W112" s="171">
        <f t="shared" si="60"/>
        <v>0</v>
      </c>
      <c r="X112" s="171">
        <f t="shared" si="60"/>
        <v>0</v>
      </c>
      <c r="Y112" s="171">
        <f t="shared" si="60"/>
        <v>0</v>
      </c>
      <c r="Z112" s="171">
        <f t="shared" si="60"/>
        <v>0</v>
      </c>
      <c r="AA112" s="171">
        <f t="shared" si="60"/>
        <v>0</v>
      </c>
      <c r="AB112" s="171">
        <f t="shared" si="60"/>
        <v>0</v>
      </c>
      <c r="AC112" s="171">
        <f t="shared" si="60"/>
        <v>0</v>
      </c>
    </row>
    <row r="113" spans="2:29" x14ac:dyDescent="0.3">
      <c r="B113" s="3" t="s">
        <v>230</v>
      </c>
      <c r="C113" s="36" t="s">
        <v>86</v>
      </c>
      <c r="D113" s="49" t="s">
        <v>87</v>
      </c>
      <c r="E113" s="52">
        <f t="shared" ref="E113:AC113" si="61">E109</f>
        <v>3.1749920157552234</v>
      </c>
      <c r="F113" s="52">
        <f t="shared" si="61"/>
        <v>11.321979675178174</v>
      </c>
      <c r="G113" s="52">
        <f t="shared" si="61"/>
        <v>21.922303282307851</v>
      </c>
      <c r="H113" s="52">
        <f t="shared" si="61"/>
        <v>32.348680800835183</v>
      </c>
      <c r="I113" s="52">
        <f t="shared" si="61"/>
        <v>39.925243908167566</v>
      </c>
      <c r="J113" s="52">
        <f t="shared" si="61"/>
        <v>52.58662795541953</v>
      </c>
      <c r="K113" s="52">
        <f t="shared" si="61"/>
        <v>72.385196448619439</v>
      </c>
      <c r="L113" s="52">
        <f t="shared" si="61"/>
        <v>92.03992969682028</v>
      </c>
      <c r="M113" s="52">
        <f t="shared" si="61"/>
        <v>111.55123855149223</v>
      </c>
      <c r="N113" s="52">
        <f t="shared" si="61"/>
        <v>130.91936824906631</v>
      </c>
      <c r="O113" s="52">
        <f t="shared" si="61"/>
        <v>147.52794915351205</v>
      </c>
      <c r="P113" s="52">
        <f t="shared" si="61"/>
        <v>161.41846204748535</v>
      </c>
      <c r="Q113" s="52">
        <f t="shared" si="61"/>
        <v>175.39516534261628</v>
      </c>
      <c r="R113" s="52">
        <f t="shared" si="61"/>
        <v>189.4631391836904</v>
      </c>
      <c r="S113" s="52">
        <f t="shared" si="61"/>
        <v>203.62750653013677</v>
      </c>
      <c r="T113" s="52">
        <f t="shared" si="61"/>
        <v>213.27266728759147</v>
      </c>
      <c r="U113" s="52">
        <f t="shared" si="61"/>
        <v>218.2999405319699</v>
      </c>
      <c r="V113" s="52">
        <f t="shared" si="61"/>
        <v>223.4144155086195</v>
      </c>
      <c r="W113" s="52">
        <f t="shared" si="61"/>
        <v>228.61806997566873</v>
      </c>
      <c r="X113" s="52">
        <f t="shared" si="61"/>
        <v>233.91291715260152</v>
      </c>
      <c r="Y113" s="52">
        <f t="shared" si="61"/>
        <v>238.98592139521406</v>
      </c>
      <c r="Z113" s="52">
        <f t="shared" si="61"/>
        <v>243.83208470330487</v>
      </c>
      <c r="AA113" s="52">
        <f t="shared" si="61"/>
        <v>248.77400745561411</v>
      </c>
      <c r="AB113" s="52">
        <f t="shared" si="61"/>
        <v>253.81362522606577</v>
      </c>
      <c r="AC113" s="52">
        <f t="shared" si="61"/>
        <v>258.95291194300614</v>
      </c>
    </row>
    <row r="114" spans="2:29" x14ac:dyDescent="0.3">
      <c r="B114" s="21" t="s">
        <v>117</v>
      </c>
      <c r="C114" s="36"/>
      <c r="D114" s="49"/>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row>
    <row r="115" spans="2:29" x14ac:dyDescent="0.3">
      <c r="B115" s="18" t="s">
        <v>246</v>
      </c>
      <c r="C115" s="36" t="s">
        <v>46</v>
      </c>
      <c r="D115" s="49"/>
      <c r="E115" s="53">
        <f>'Scenario Inputs'!J172</f>
        <v>3.2300000000000002E-2</v>
      </c>
      <c r="F115" s="53">
        <f>'Scenario Inputs'!K172</f>
        <v>3.2300000000000002E-2</v>
      </c>
      <c r="G115" s="53">
        <f>'Scenario Inputs'!L172</f>
        <v>3.2300000000000002E-2</v>
      </c>
      <c r="H115" s="53">
        <f>'Scenario Inputs'!M172</f>
        <v>3.2300000000000002E-2</v>
      </c>
      <c r="I115" s="53">
        <f>'Scenario Inputs'!N172</f>
        <v>3.2300000000000002E-2</v>
      </c>
      <c r="J115" s="53">
        <f>'Scenario Inputs'!O172</f>
        <v>3.2300000000000002E-2</v>
      </c>
      <c r="K115" s="53">
        <f>'Scenario Inputs'!P172</f>
        <v>3.2300000000000002E-2</v>
      </c>
      <c r="L115" s="53">
        <f>'Scenario Inputs'!Q172</f>
        <v>3.2300000000000002E-2</v>
      </c>
      <c r="M115" s="53">
        <f>'Scenario Inputs'!R172</f>
        <v>3.2300000000000002E-2</v>
      </c>
      <c r="N115" s="53">
        <f>'Scenario Inputs'!S172</f>
        <v>3.2300000000000002E-2</v>
      </c>
      <c r="O115" s="53">
        <f>'Scenario Inputs'!T172</f>
        <v>3.2300000000000002E-2</v>
      </c>
      <c r="P115" s="53">
        <f>'Scenario Inputs'!U172</f>
        <v>3.2300000000000002E-2</v>
      </c>
      <c r="Q115" s="53">
        <f>'Scenario Inputs'!V172</f>
        <v>3.2300000000000002E-2</v>
      </c>
      <c r="R115" s="53">
        <f>'Scenario Inputs'!W172</f>
        <v>3.2300000000000002E-2</v>
      </c>
      <c r="S115" s="53">
        <f>'Scenario Inputs'!X172</f>
        <v>3.2300000000000002E-2</v>
      </c>
      <c r="T115" s="53">
        <f>'Scenario Inputs'!Y172</f>
        <v>3.2300000000000002E-2</v>
      </c>
      <c r="U115" s="53">
        <f>'Scenario Inputs'!Z172</f>
        <v>3.2300000000000002E-2</v>
      </c>
      <c r="V115" s="53">
        <f>'Scenario Inputs'!AA172</f>
        <v>3.2300000000000002E-2</v>
      </c>
      <c r="W115" s="53">
        <f>'Scenario Inputs'!AB172</f>
        <v>3.2300000000000002E-2</v>
      </c>
      <c r="X115" s="53">
        <f>'Scenario Inputs'!AC172</f>
        <v>3.2300000000000002E-2</v>
      </c>
      <c r="Y115" s="53">
        <f>'Scenario Inputs'!AD172</f>
        <v>3.2300000000000002E-2</v>
      </c>
      <c r="Z115" s="53">
        <f>'Scenario Inputs'!AE172</f>
        <v>3.2300000000000002E-2</v>
      </c>
      <c r="AA115" s="53">
        <f>'Scenario Inputs'!AF172</f>
        <v>3.2300000000000002E-2</v>
      </c>
      <c r="AB115" s="53">
        <f>'Scenario Inputs'!AG172</f>
        <v>3.2300000000000002E-2</v>
      </c>
      <c r="AC115" s="53">
        <f>'Scenario Inputs'!AH172</f>
        <v>3.2300000000000002E-2</v>
      </c>
    </row>
    <row r="116" spans="2:29" x14ac:dyDescent="0.3">
      <c r="B116" s="18" t="s">
        <v>247</v>
      </c>
      <c r="C116" s="178" t="s">
        <v>86</v>
      </c>
      <c r="D116" s="194" t="s">
        <v>87</v>
      </c>
      <c r="E116" s="59">
        <f t="shared" ref="E116:AC116" si="62">E115*E108</f>
        <v>2.6513464571373238</v>
      </c>
      <c r="F116" s="59">
        <f t="shared" si="62"/>
        <v>9.5420177762622576</v>
      </c>
      <c r="G116" s="59">
        <f t="shared" si="62"/>
        <v>18.529093521226756</v>
      </c>
      <c r="H116" s="59">
        <f t="shared" si="62"/>
        <v>27.38976215331472</v>
      </c>
      <c r="I116" s="59">
        <f t="shared" si="62"/>
        <v>33.846617962602274</v>
      </c>
      <c r="J116" s="59">
        <f t="shared" si="62"/>
        <v>44.495753008564662</v>
      </c>
      <c r="K116" s="59">
        <f t="shared" si="62"/>
        <v>61.299834704217403</v>
      </c>
      <c r="L116" s="59">
        <f t="shared" si="62"/>
        <v>77.981381307060616</v>
      </c>
      <c r="M116" s="59">
        <f t="shared" si="62"/>
        <v>94.541671776308888</v>
      </c>
      <c r="N116" s="59">
        <f t="shared" si="62"/>
        <v>110.97996761937041</v>
      </c>
      <c r="O116" s="59">
        <f t="shared" si="62"/>
        <v>125.11238109863505</v>
      </c>
      <c r="P116" s="59">
        <f t="shared" si="62"/>
        <v>136.9005810881942</v>
      </c>
      <c r="Q116" s="59">
        <f t="shared" si="62"/>
        <v>148.76189605025476</v>
      </c>
      <c r="R116" s="59">
        <f t="shared" si="62"/>
        <v>160.70063717956927</v>
      </c>
      <c r="S116" s="59">
        <f t="shared" si="62"/>
        <v>172.72115199467456</v>
      </c>
      <c r="T116" s="59">
        <f t="shared" si="62"/>
        <v>180.96915286010474</v>
      </c>
      <c r="U116" s="59">
        <f t="shared" si="62"/>
        <v>185.23517696798581</v>
      </c>
      <c r="V116" s="59">
        <f t="shared" si="62"/>
        <v>189.57519525203725</v>
      </c>
      <c r="W116" s="59">
        <f t="shared" si="62"/>
        <v>193.99088598282756</v>
      </c>
      <c r="X116" s="59">
        <f t="shared" si="62"/>
        <v>198.48395752146862</v>
      </c>
      <c r="Y116" s="59">
        <f t="shared" si="62"/>
        <v>202.79303027985594</v>
      </c>
      <c r="Z116" s="59">
        <f t="shared" si="62"/>
        <v>206.90529002547751</v>
      </c>
      <c r="AA116" s="59">
        <f t="shared" si="62"/>
        <v>211.09880710123451</v>
      </c>
      <c r="AB116" s="59">
        <f t="shared" si="62"/>
        <v>215.37522395677391</v>
      </c>
      <c r="AC116" s="59">
        <f t="shared" si="62"/>
        <v>219.73621558766249</v>
      </c>
    </row>
    <row r="117" spans="2:29" ht="15" thickBot="1" x14ac:dyDescent="0.35">
      <c r="B117" s="218" t="s">
        <v>100</v>
      </c>
      <c r="C117" s="229" t="s">
        <v>86</v>
      </c>
      <c r="D117" s="230" t="s">
        <v>87</v>
      </c>
      <c r="E117" s="231">
        <f>E113+E116+E112</f>
        <v>6.4569048076355884</v>
      </c>
      <c r="F117" s="231">
        <f t="shared" ref="F117:AC117" si="63">F113+F116+F112</f>
        <v>24.422764442253634</v>
      </c>
      <c r="G117" s="231">
        <f t="shared" si="63"/>
        <v>46.409485395968922</v>
      </c>
      <c r="H117" s="231">
        <f t="shared" si="63"/>
        <v>68.556459788110516</v>
      </c>
      <c r="I117" s="231">
        <f t="shared" si="63"/>
        <v>94.458691542586465</v>
      </c>
      <c r="J117" s="231">
        <f t="shared" si="63"/>
        <v>120.15655425497835</v>
      </c>
      <c r="K117" s="231">
        <f t="shared" si="63"/>
        <v>156.99033187427915</v>
      </c>
      <c r="L117" s="231">
        <f t="shared" si="63"/>
        <v>193.57049963134421</v>
      </c>
      <c r="M117" s="231">
        <f t="shared" si="63"/>
        <v>229.90044990476343</v>
      </c>
      <c r="N117" s="231">
        <f t="shared" si="63"/>
        <v>265.92675477446488</v>
      </c>
      <c r="O117" s="231">
        <f t="shared" si="63"/>
        <v>289.67398016359544</v>
      </c>
      <c r="P117" s="231">
        <f t="shared" si="63"/>
        <v>315.69336604535681</v>
      </c>
      <c r="Q117" s="231">
        <f t="shared" si="63"/>
        <v>341.87887076074185</v>
      </c>
      <c r="R117" s="231">
        <f t="shared" si="63"/>
        <v>368.24002191848791</v>
      </c>
      <c r="S117" s="231">
        <f t="shared" si="63"/>
        <v>394.78642899114413</v>
      </c>
      <c r="T117" s="231">
        <f t="shared" si="63"/>
        <v>394.24182014769622</v>
      </c>
      <c r="U117" s="231">
        <f t="shared" si="63"/>
        <v>403.53511749995573</v>
      </c>
      <c r="V117" s="231">
        <f t="shared" si="63"/>
        <v>412.98961076065677</v>
      </c>
      <c r="W117" s="231">
        <f t="shared" si="63"/>
        <v>422.60895595849627</v>
      </c>
      <c r="X117" s="231">
        <f t="shared" si="63"/>
        <v>432.39687467407015</v>
      </c>
      <c r="Y117" s="231">
        <f t="shared" si="63"/>
        <v>441.77895167507</v>
      </c>
      <c r="Z117" s="231">
        <f t="shared" si="63"/>
        <v>450.73737472878236</v>
      </c>
      <c r="AA117" s="231">
        <f t="shared" si="63"/>
        <v>459.87281455684865</v>
      </c>
      <c r="AB117" s="231">
        <f t="shared" si="63"/>
        <v>469.1888491828397</v>
      </c>
      <c r="AC117" s="231">
        <f t="shared" si="63"/>
        <v>478.68912753066866</v>
      </c>
    </row>
    <row r="118" spans="2:29" s="35" customFormat="1" x14ac:dyDescent="0.3">
      <c r="B118" s="215" t="s">
        <v>101</v>
      </c>
      <c r="C118" s="137" t="s">
        <v>86</v>
      </c>
      <c r="D118" s="216" t="s">
        <v>87</v>
      </c>
      <c r="E118" s="52">
        <f>IF('Scenario Inputs'!$J$175=1,E116*('Scenario Inputs'!J$176*(1-'Scenario Inputs'!J$177)/Core!E115)*(1/(1-'Scenario Inputs'!J$178)-1),0)</f>
        <v>0</v>
      </c>
      <c r="F118" s="52">
        <f>IF('Scenario Inputs'!$J$175=1,F116*('Scenario Inputs'!K$176*(1-'Scenario Inputs'!K$177)/Core!F115)*(1/(1-'Scenario Inputs'!K$178)-1),0)</f>
        <v>0</v>
      </c>
      <c r="G118" s="52">
        <f>IF('Scenario Inputs'!$J$175=1,G116*('Scenario Inputs'!L$176*(1-'Scenario Inputs'!L$177)/Core!G115)*(1/(1-'Scenario Inputs'!L$178)-1),0)</f>
        <v>0</v>
      </c>
      <c r="H118" s="52">
        <f>IF('Scenario Inputs'!$J$175=1,H116*('Scenario Inputs'!M$176*(1-'Scenario Inputs'!M$177)/Core!H115)*(1/(1-'Scenario Inputs'!M$178)-1),0)</f>
        <v>0</v>
      </c>
      <c r="I118" s="52">
        <f>IF('Scenario Inputs'!$J$175=1,I116*('Scenario Inputs'!N$176*(1-'Scenario Inputs'!N$177)/Core!I115)*(1/(1-'Scenario Inputs'!N$178)-1),0)</f>
        <v>0</v>
      </c>
      <c r="J118" s="52">
        <f>IF('Scenario Inputs'!$J$175=1,J116*('Scenario Inputs'!O$176*(1-'Scenario Inputs'!O$177)/Core!J115)*(1/(1-'Scenario Inputs'!O$178)-1),0)</f>
        <v>0</v>
      </c>
      <c r="K118" s="52">
        <f>IF('Scenario Inputs'!$J$175=1,K116*('Scenario Inputs'!P$176*(1-'Scenario Inputs'!P$177)/Core!K115)*(1/(1-'Scenario Inputs'!P$178)-1),0)</f>
        <v>0</v>
      </c>
      <c r="L118" s="52">
        <f>IF('Scenario Inputs'!$J$175=1,L116*('Scenario Inputs'!Q$176*(1-'Scenario Inputs'!Q$177)/Core!L115)*(1/(1-'Scenario Inputs'!Q$178)-1),0)</f>
        <v>0</v>
      </c>
      <c r="M118" s="52">
        <f>IF('Scenario Inputs'!$J$175=1,M116*('Scenario Inputs'!R$176*(1-'Scenario Inputs'!R$177)/Core!M115)*(1/(1-'Scenario Inputs'!R$178)-1),0)</f>
        <v>0</v>
      </c>
      <c r="N118" s="52">
        <f>IF('Scenario Inputs'!$J$175=1,N116*('Scenario Inputs'!S$176*(1-'Scenario Inputs'!S$177)/Core!N115)*(1/(1-'Scenario Inputs'!S$178)-1),0)</f>
        <v>0</v>
      </c>
      <c r="O118" s="52">
        <f>IF('Scenario Inputs'!$J$175=1,O116*('Scenario Inputs'!T$176*(1-'Scenario Inputs'!T$177)/Core!O115)*(1/(1-'Scenario Inputs'!T$178)-1),0)</f>
        <v>0</v>
      </c>
      <c r="P118" s="52">
        <f>IF('Scenario Inputs'!$J$175=1,P116*('Scenario Inputs'!U$176*(1-'Scenario Inputs'!U$177)/Core!P115)*(1/(1-'Scenario Inputs'!U$178)-1),0)</f>
        <v>0</v>
      </c>
      <c r="Q118" s="52">
        <f>IF('Scenario Inputs'!$J$175=1,Q116*('Scenario Inputs'!V$176*(1-'Scenario Inputs'!V$177)/Core!Q115)*(1/(1-'Scenario Inputs'!V$178)-1),0)</f>
        <v>0</v>
      </c>
      <c r="R118" s="52">
        <f>IF('Scenario Inputs'!$J$175=1,R116*('Scenario Inputs'!W$176*(1-'Scenario Inputs'!W$177)/Core!R115)*(1/(1-'Scenario Inputs'!W$178)-1),0)</f>
        <v>0</v>
      </c>
      <c r="S118" s="52">
        <f>IF('Scenario Inputs'!$J$175=1,S116*('Scenario Inputs'!X$176*(1-'Scenario Inputs'!X$177)/Core!S115)*(1/(1-'Scenario Inputs'!X$178)-1),0)</f>
        <v>0</v>
      </c>
      <c r="T118" s="52">
        <f>IF('Scenario Inputs'!$J$175=1,T116*('Scenario Inputs'!Y$176*(1-'Scenario Inputs'!Y$177)/Core!T115)*(1/(1-'Scenario Inputs'!Y$178)-1),0)</f>
        <v>0</v>
      </c>
      <c r="U118" s="52">
        <f>IF('Scenario Inputs'!$J$175=1,U116*('Scenario Inputs'!Z$176*(1-'Scenario Inputs'!Z$177)/Core!U115)*(1/(1-'Scenario Inputs'!Z$178)-1),0)</f>
        <v>0</v>
      </c>
      <c r="V118" s="52">
        <f>IF('Scenario Inputs'!$J$175=1,V116*('Scenario Inputs'!AA$176*(1-'Scenario Inputs'!AA$177)/Core!V115)*(1/(1-'Scenario Inputs'!AA$178)-1),0)</f>
        <v>0</v>
      </c>
      <c r="W118" s="52">
        <f>IF('Scenario Inputs'!$J$175=1,W116*('Scenario Inputs'!AB$176*(1-'Scenario Inputs'!AB$177)/Core!W115)*(1/(1-'Scenario Inputs'!AB$178)-1),0)</f>
        <v>0</v>
      </c>
      <c r="X118" s="52">
        <f>IF('Scenario Inputs'!$J$175=1,X116*('Scenario Inputs'!AC$176*(1-'Scenario Inputs'!AC$177)/Core!X115)*(1/(1-'Scenario Inputs'!AC$178)-1),0)</f>
        <v>0</v>
      </c>
      <c r="Y118" s="52">
        <f>IF('Scenario Inputs'!$J$175=1,Y116*('Scenario Inputs'!AD$176*(1-'Scenario Inputs'!AD$177)/Core!Y115)*(1/(1-'Scenario Inputs'!AD$178)-1),0)</f>
        <v>0</v>
      </c>
      <c r="Z118" s="52">
        <f>IF('Scenario Inputs'!$J$175=1,Z116*('Scenario Inputs'!AE$176*(1-'Scenario Inputs'!AE$177)/Core!Z115)*(1/(1-'Scenario Inputs'!AE$178)-1),0)</f>
        <v>0</v>
      </c>
      <c r="AA118" s="52">
        <f>IF('Scenario Inputs'!$J$175=1,AA116*('Scenario Inputs'!AF$176*(1-'Scenario Inputs'!AF$177)/Core!AA115)*(1/(1-'Scenario Inputs'!AF$178)-1),0)</f>
        <v>0</v>
      </c>
      <c r="AB118" s="52">
        <f>IF('Scenario Inputs'!$J$175=1,AB116*('Scenario Inputs'!AG$176*(1-'Scenario Inputs'!AG$177)/Core!AB115)*(1/(1-'Scenario Inputs'!AG$178)-1),0)</f>
        <v>0</v>
      </c>
      <c r="AC118" s="52">
        <f>IF('Scenario Inputs'!$J$175=1,AC116*('Scenario Inputs'!AH$176*(1-'Scenario Inputs'!AH$177)/Core!AC115)*(1/(1-'Scenario Inputs'!AH$178)-1),0)</f>
        <v>0</v>
      </c>
    </row>
    <row r="119" spans="2:29" s="35" customFormat="1" ht="15" thickBot="1" x14ac:dyDescent="0.35">
      <c r="B119" s="218" t="s">
        <v>102</v>
      </c>
      <c r="C119" s="218" t="s">
        <v>86</v>
      </c>
      <c r="D119" s="218" t="s">
        <v>87</v>
      </c>
      <c r="E119" s="222">
        <f>E117+E118</f>
        <v>6.4569048076355884</v>
      </c>
      <c r="F119" s="222">
        <f>F117+F118</f>
        <v>24.422764442253634</v>
      </c>
      <c r="G119" s="222">
        <f t="shared" ref="G119:AC119" si="64">G117+G118</f>
        <v>46.409485395968922</v>
      </c>
      <c r="H119" s="222">
        <f t="shared" si="64"/>
        <v>68.556459788110516</v>
      </c>
      <c r="I119" s="222">
        <f t="shared" si="64"/>
        <v>94.458691542586465</v>
      </c>
      <c r="J119" s="222">
        <f t="shared" si="64"/>
        <v>120.15655425497835</v>
      </c>
      <c r="K119" s="222">
        <f t="shared" si="64"/>
        <v>156.99033187427915</v>
      </c>
      <c r="L119" s="222">
        <f t="shared" si="64"/>
        <v>193.57049963134421</v>
      </c>
      <c r="M119" s="222">
        <f t="shared" si="64"/>
        <v>229.90044990476343</v>
      </c>
      <c r="N119" s="222">
        <f t="shared" si="64"/>
        <v>265.92675477446488</v>
      </c>
      <c r="O119" s="222">
        <f t="shared" si="64"/>
        <v>289.67398016359544</v>
      </c>
      <c r="P119" s="222">
        <f t="shared" si="64"/>
        <v>315.69336604535681</v>
      </c>
      <c r="Q119" s="222">
        <f t="shared" si="64"/>
        <v>341.87887076074185</v>
      </c>
      <c r="R119" s="222">
        <f t="shared" si="64"/>
        <v>368.24002191848791</v>
      </c>
      <c r="S119" s="222">
        <f t="shared" si="64"/>
        <v>394.78642899114413</v>
      </c>
      <c r="T119" s="222">
        <f t="shared" si="64"/>
        <v>394.24182014769622</v>
      </c>
      <c r="U119" s="222">
        <f t="shared" si="64"/>
        <v>403.53511749995573</v>
      </c>
      <c r="V119" s="222">
        <f t="shared" si="64"/>
        <v>412.98961076065677</v>
      </c>
      <c r="W119" s="222">
        <f t="shared" si="64"/>
        <v>422.60895595849627</v>
      </c>
      <c r="X119" s="222">
        <f t="shared" si="64"/>
        <v>432.39687467407015</v>
      </c>
      <c r="Y119" s="222">
        <f t="shared" si="64"/>
        <v>441.77895167507</v>
      </c>
      <c r="Z119" s="222">
        <f t="shared" si="64"/>
        <v>450.73737472878236</v>
      </c>
      <c r="AA119" s="222">
        <f t="shared" si="64"/>
        <v>459.87281455684865</v>
      </c>
      <c r="AB119" s="222">
        <f t="shared" si="64"/>
        <v>469.1888491828397</v>
      </c>
      <c r="AC119" s="222">
        <f t="shared" si="64"/>
        <v>478.68912753066866</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6.5214738557119443</v>
      </c>
      <c r="F121" s="237">
        <f>F120*F119</f>
        <v>24.666992086676171</v>
      </c>
      <c r="G121" s="237">
        <f t="shared" ref="G121:AC121" si="65">G120*G119</f>
        <v>46.873580249928608</v>
      </c>
      <c r="H121" s="237">
        <f t="shared" si="65"/>
        <v>69.242024385991627</v>
      </c>
      <c r="I121" s="237">
        <f t="shared" si="65"/>
        <v>95.403278458012323</v>
      </c>
      <c r="J121" s="237">
        <f t="shared" si="65"/>
        <v>121.35811979752813</v>
      </c>
      <c r="K121" s="237">
        <f t="shared" si="65"/>
        <v>158.56023519302195</v>
      </c>
      <c r="L121" s="237">
        <f t="shared" si="65"/>
        <v>195.50620462765764</v>
      </c>
      <c r="M121" s="237">
        <f t="shared" si="65"/>
        <v>232.19945440381107</v>
      </c>
      <c r="N121" s="237">
        <f t="shared" si="65"/>
        <v>268.58602232220954</v>
      </c>
      <c r="O121" s="237">
        <f t="shared" si="65"/>
        <v>292.57071996523138</v>
      </c>
      <c r="P121" s="237">
        <f t="shared" si="65"/>
        <v>318.85029970581036</v>
      </c>
      <c r="Q121" s="237">
        <f t="shared" si="65"/>
        <v>345.29765946834925</v>
      </c>
      <c r="R121" s="237">
        <f t="shared" si="65"/>
        <v>371.92242213767281</v>
      </c>
      <c r="S121" s="237">
        <f t="shared" si="65"/>
        <v>398.73429328105556</v>
      </c>
      <c r="T121" s="237">
        <f t="shared" si="65"/>
        <v>398.1842383491732</v>
      </c>
      <c r="U121" s="237">
        <f t="shared" si="65"/>
        <v>407.57046867495529</v>
      </c>
      <c r="V121" s="237">
        <f t="shared" si="65"/>
        <v>417.11950686826333</v>
      </c>
      <c r="W121" s="237">
        <f t="shared" si="65"/>
        <v>426.83504551808124</v>
      </c>
      <c r="X121" s="237">
        <f t="shared" si="65"/>
        <v>436.72084342081087</v>
      </c>
      <c r="Y121" s="237">
        <f t="shared" si="65"/>
        <v>446.19674119182071</v>
      </c>
      <c r="Z121" s="237">
        <f t="shared" si="65"/>
        <v>455.24474847607019</v>
      </c>
      <c r="AA121" s="237">
        <f t="shared" si="65"/>
        <v>464.47154270241714</v>
      </c>
      <c r="AB121" s="237">
        <f t="shared" si="65"/>
        <v>473.88073767466813</v>
      </c>
      <c r="AC121" s="237">
        <f t="shared" si="65"/>
        <v>483.47601880597534</v>
      </c>
    </row>
    <row r="122" spans="2:29" ht="15" thickBot="1" x14ac:dyDescent="0.35">
      <c r="B122" s="238" t="s">
        <v>104</v>
      </c>
      <c r="C122" s="209" t="s">
        <v>86</v>
      </c>
      <c r="D122" s="205" t="s">
        <v>51</v>
      </c>
      <c r="E122" s="204">
        <f>E121*('Scenario Inputs'!$G$3/'Scenario Inputs'!J3)</f>
        <v>5.9364507537562741</v>
      </c>
      <c r="F122" s="204">
        <f>F121*('Scenario Inputs'!$G$3/'Scenario Inputs'!K3)</f>
        <v>22.01390736441045</v>
      </c>
      <c r="G122" s="204">
        <f>G121*('Scenario Inputs'!$G$3/'Scenario Inputs'!L3)</f>
        <v>41.011806060279156</v>
      </c>
      <c r="H122" s="204">
        <f>H121*('Scenario Inputs'!$G$3/'Scenario Inputs'!M3)</f>
        <v>59.39506380148292</v>
      </c>
      <c r="I122" s="204">
        <f>I121*('Scenario Inputs'!$G$3/'Scenario Inputs'!N3)</f>
        <v>80.231280561817002</v>
      </c>
      <c r="J122" s="204">
        <f>J121*('Scenario Inputs'!$G$3/'Scenario Inputs'!O3)</f>
        <v>100.05737209025973</v>
      </c>
      <c r="K122" s="204">
        <f>K121*('Scenario Inputs'!$G$3/'Scenario Inputs'!P3)</f>
        <v>128.16645218475824</v>
      </c>
      <c r="L122" s="204">
        <f>L121*('Scenario Inputs'!$G$3/'Scenario Inputs'!Q3)</f>
        <v>154.93175997944763</v>
      </c>
      <c r="M122" s="204">
        <f>M121*('Scenario Inputs'!$G$3/'Scenario Inputs'!R3)</f>
        <v>180.40182751295373</v>
      </c>
      <c r="N122" s="204">
        <f>N121*('Scenario Inputs'!$G$3/'Scenario Inputs'!S3)</f>
        <v>204.5799054303198</v>
      </c>
      <c r="O122" s="204">
        <f>O121*('Scenario Inputs'!$G$3/'Scenario Inputs'!T3)</f>
        <v>218.47927938547798</v>
      </c>
      <c r="P122" s="204">
        <f>P121*('Scenario Inputs'!$G$3/'Scenario Inputs'!U3)</f>
        <v>233.43504281245322</v>
      </c>
      <c r="Q122" s="204">
        <f>Q121*('Scenario Inputs'!$G$3/'Scenario Inputs'!V3)</f>
        <v>247.84073326058424</v>
      </c>
      <c r="R122" s="204">
        <f>R121*('Scenario Inputs'!$G$3/'Scenario Inputs'!W3)</f>
        <v>261.71658241403316</v>
      </c>
      <c r="S122" s="204">
        <f>S121*('Scenario Inputs'!$G$3/'Scenario Inputs'!X3)</f>
        <v>275.08207783561801</v>
      </c>
      <c r="T122" s="204">
        <f>T121*('Scenario Inputs'!$G$3/'Scenario Inputs'!Y3)</f>
        <v>269.31627591871069</v>
      </c>
      <c r="U122" s="204">
        <f>U121*('Scenario Inputs'!$G$3/'Scenario Inputs'!Z3)</f>
        <v>270.25956443605907</v>
      </c>
      <c r="V122" s="204">
        <f>V121*('Scenario Inputs'!$G$3/'Scenario Inputs'!AA3)</f>
        <v>271.16815880173931</v>
      </c>
      <c r="W122" s="204">
        <f>W121*('Scenario Inputs'!$G$3/'Scenario Inputs'!AB3)</f>
        <v>272.04333506664983</v>
      </c>
      <c r="X122" s="204">
        <f>X121*('Scenario Inputs'!$G$3/'Scenario Inputs'!AC3)</f>
        <v>272.88632234853702</v>
      </c>
      <c r="Y122" s="204">
        <f>Y121*('Scenario Inputs'!$G$3/'Scenario Inputs'!AD3)</f>
        <v>273.34055426504659</v>
      </c>
      <c r="Z122" s="204">
        <f>Z121*('Scenario Inputs'!$G$3/'Scenario Inputs'!AE3)</f>
        <v>273.41507084248536</v>
      </c>
      <c r="AA122" s="204">
        <f>AA121*('Scenario Inputs'!$G$3/'Scenario Inputs'!AF3)</f>
        <v>273.48684670020606</v>
      </c>
      <c r="AB122" s="204">
        <f>AB121*('Scenario Inputs'!$G$3/'Scenario Inputs'!AG3)</f>
        <v>273.55598264187978</v>
      </c>
      <c r="AC122" s="204">
        <f>AC121*('Scenario Inputs'!$G$3/'Scenario Inputs'!AH3)</f>
        <v>273.62257576361873</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 t="shared" ref="E127" si="66">E122*E126</f>
        <v>4.8150552063717145</v>
      </c>
      <c r="F127" s="52">
        <f t="shared" ref="F127:AC127" si="67">F122*F126</f>
        <v>17.855480263273318</v>
      </c>
      <c r="G127" s="52">
        <f t="shared" si="67"/>
        <v>33.264675895492424</v>
      </c>
      <c r="H127" s="52">
        <f t="shared" si="67"/>
        <v>48.175336249382802</v>
      </c>
      <c r="I127" s="52">
        <f t="shared" si="67"/>
        <v>65.075591663689778</v>
      </c>
      <c r="J127" s="52">
        <f t="shared" si="67"/>
        <v>81.15653450240967</v>
      </c>
      <c r="K127" s="52">
        <f t="shared" si="67"/>
        <v>103.95580936705741</v>
      </c>
      <c r="L127" s="52">
        <f t="shared" si="67"/>
        <v>125.66515051932998</v>
      </c>
      <c r="M127" s="52">
        <f t="shared" si="67"/>
        <v>146.32392229575677</v>
      </c>
      <c r="N127" s="52">
        <f t="shared" si="67"/>
        <v>165.93476129453239</v>
      </c>
      <c r="O127" s="52">
        <f t="shared" si="67"/>
        <v>177.2085435095612</v>
      </c>
      <c r="P127" s="52">
        <f t="shared" si="67"/>
        <v>189.33916322518081</v>
      </c>
      <c r="Q127" s="52">
        <f t="shared" si="67"/>
        <v>201.0236187476599</v>
      </c>
      <c r="R127" s="52">
        <f t="shared" si="67"/>
        <v>212.2783199960223</v>
      </c>
      <c r="S127" s="52">
        <f t="shared" si="67"/>
        <v>223.11907333246978</v>
      </c>
      <c r="T127" s="52">
        <f t="shared" si="67"/>
        <v>218.44243139766624</v>
      </c>
      <c r="U127" s="52">
        <f t="shared" si="67"/>
        <v>219.20753271408751</v>
      </c>
      <c r="V127" s="52">
        <f t="shared" si="67"/>
        <v>219.94449360409075</v>
      </c>
      <c r="W127" s="52">
        <f t="shared" si="67"/>
        <v>220.65434907255968</v>
      </c>
      <c r="X127" s="52">
        <f t="shared" si="67"/>
        <v>221.33809605689839</v>
      </c>
      <c r="Y127" s="52">
        <f t="shared" si="67"/>
        <v>221.7065235643793</v>
      </c>
      <c r="Z127" s="52">
        <f t="shared" si="67"/>
        <v>221.76696396033989</v>
      </c>
      <c r="AA127" s="52">
        <f t="shared" si="67"/>
        <v>221.82518135853715</v>
      </c>
      <c r="AB127" s="52">
        <f t="shared" si="67"/>
        <v>221.88125752082871</v>
      </c>
      <c r="AC127" s="52">
        <f t="shared" si="67"/>
        <v>221.93527120187116</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 si="68">(E127*1000000)/(E128*1000)</f>
        <v>3.4667962749177907</v>
      </c>
      <c r="F129" s="155">
        <f t="shared" ref="F129:AC129" si="69">(F127*1000000)/(F128*1000)</f>
        <v>12.779179286856664</v>
      </c>
      <c r="G129" s="155">
        <f t="shared" si="69"/>
        <v>23.661537612076916</v>
      </c>
      <c r="H129" s="155">
        <f t="shared" si="69"/>
        <v>34.061840334326895</v>
      </c>
      <c r="I129" s="155">
        <f t="shared" si="69"/>
        <v>45.74056275963035</v>
      </c>
      <c r="J129" s="155">
        <f t="shared" si="69"/>
        <v>56.710817971155819</v>
      </c>
      <c r="K129" s="155">
        <f t="shared" si="69"/>
        <v>72.221201766167695</v>
      </c>
      <c r="L129" s="155">
        <f t="shared" si="69"/>
        <v>86.796244650467131</v>
      </c>
      <c r="M129" s="155">
        <f t="shared" si="69"/>
        <v>100.48640107687555</v>
      </c>
      <c r="N129" s="155">
        <f t="shared" si="69"/>
        <v>113.31115747434251</v>
      </c>
      <c r="O129" s="155">
        <f t="shared" si="69"/>
        <v>120.33380899525056</v>
      </c>
      <c r="P129" s="155">
        <f t="shared" si="69"/>
        <v>127.84887736677928</v>
      </c>
      <c r="Q129" s="155">
        <f t="shared" si="69"/>
        <v>134.99212693971651</v>
      </c>
      <c r="R129" s="155">
        <f t="shared" si="69"/>
        <v>141.77823641363128</v>
      </c>
      <c r="S129" s="155">
        <f t="shared" si="69"/>
        <v>148.22368464919469</v>
      </c>
      <c r="T129" s="155">
        <f t="shared" si="69"/>
        <v>144.33881284323951</v>
      </c>
      <c r="U129" s="155">
        <f t="shared" si="69"/>
        <v>144.00261701736389</v>
      </c>
      <c r="V129" s="155">
        <f t="shared" si="69"/>
        <v>143.70645985882152</v>
      </c>
      <c r="W129" s="155">
        <f t="shared" si="69"/>
        <v>143.3914778178123</v>
      </c>
      <c r="X129" s="155">
        <f t="shared" si="69"/>
        <v>143.06394944992363</v>
      </c>
      <c r="Y129" s="155">
        <f>(Y127*1000000)/(Y128*1000)</f>
        <v>142.55249840165865</v>
      </c>
      <c r="Z129" s="155">
        <f t="shared" si="69"/>
        <v>141.83419499208975</v>
      </c>
      <c r="AA129" s="155">
        <f t="shared" si="69"/>
        <v>141.10989842298858</v>
      </c>
      <c r="AB129" s="155">
        <f t="shared" si="69"/>
        <v>140.40135911326362</v>
      </c>
      <c r="AC129" s="155">
        <f t="shared" si="69"/>
        <v>139.71147043122903</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Inputs'!J24*('Scenario Inputs'!J3/'Scenario Inputs'!$G$3)</f>
        <v>12.578370266215712</v>
      </c>
      <c r="F133" s="72">
        <f>'Scenario Inputs'!K24*('Scenario Inputs'!K3/'Scenario Inputs'!$G$3)</f>
        <v>26.159626627054458</v>
      </c>
      <c r="G133" s="72">
        <f>'Scenario Inputs'!L24*('Scenario Inputs'!L3/'Scenario Inputs'!$G$3)</f>
        <v>49.208805744726561</v>
      </c>
      <c r="H133" s="72">
        <f>'Scenario Inputs'!M24*('Scenario Inputs'!M3/'Scenario Inputs'!$G$3)</f>
        <v>34.664692035671429</v>
      </c>
      <c r="I133" s="72">
        <f>'Scenario Inputs'!N24*('Scenario Inputs'!N3/'Scenario Inputs'!$G$3)</f>
        <v>14.147950763653169</v>
      </c>
      <c r="J133" s="72">
        <f>'Scenario Inputs'!O24*('Scenario Inputs'!O3/'Scenario Inputs'!$G$3)</f>
        <v>20.50018802180292</v>
      </c>
      <c r="K133" s="72">
        <f>'Scenario Inputs'!P24*('Scenario Inputs'!P3/'Scenario Inputs'!$G$3)</f>
        <v>20.657814600628715</v>
      </c>
      <c r="L133" s="72">
        <f>'Scenario Inputs'!Q24*('Scenario Inputs'!Q3/'Scenario Inputs'!$G$3)</f>
        <v>20.813546167398815</v>
      </c>
      <c r="M133" s="72">
        <f>'Scenario Inputs'!R24*('Scenario Inputs'!R3/'Scenario Inputs'!$G$3)</f>
        <v>21.095956233620704</v>
      </c>
      <c r="N133" s="72">
        <f>'Scenario Inputs'!S24*('Scenario Inputs'!S3/'Scenario Inputs'!$G$3)</f>
        <v>21.250050674150845</v>
      </c>
      <c r="O133" s="72">
        <f>'Scenario Inputs'!T24*('Scenario Inputs'!T3/'Scenario Inputs'!$G$3)</f>
        <v>21.131367578825056</v>
      </c>
      <c r="P133" s="72">
        <f>'Scenario Inputs'!U24*('Scenario Inputs'!U3/'Scenario Inputs'!$G$3)</f>
        <v>21.553994930401561</v>
      </c>
      <c r="Q133" s="72">
        <f>'Scenario Inputs'!V24*('Scenario Inputs'!V3/'Scenario Inputs'!$G$3)</f>
        <v>21.985074829009594</v>
      </c>
      <c r="R133" s="72">
        <f>'Scenario Inputs'!W24*('Scenario Inputs'!W3/'Scenario Inputs'!$G$3)</f>
        <v>22.424776325589782</v>
      </c>
      <c r="S133" s="72">
        <f>'Scenario Inputs'!X24*('Scenario Inputs'!X3/'Scenario Inputs'!$G$3)</f>
        <v>22.873271852101581</v>
      </c>
      <c r="T133" s="72">
        <f>'Scenario Inputs'!Y24*('Scenario Inputs'!Y3/'Scenario Inputs'!$G$3)</f>
        <v>0</v>
      </c>
      <c r="U133" s="72">
        <f>'Scenario Inputs'!Z24*('Scenario Inputs'!Z3/'Scenario Inputs'!$G$3)</f>
        <v>0</v>
      </c>
      <c r="V133" s="72">
        <f>'Scenario Inputs'!AA24*('Scenario Inputs'!AA3/'Scenario Inputs'!$G$3)</f>
        <v>0</v>
      </c>
      <c r="W133" s="72">
        <f>'Scenario Inputs'!AB24*('Scenario Inputs'!AB3/'Scenario Inputs'!$G$3)</f>
        <v>0</v>
      </c>
      <c r="X133" s="72">
        <f>'Scenario Inputs'!AC24*('Scenario Inputs'!AC3/'Scenario Inputs'!$G$3)</f>
        <v>0</v>
      </c>
      <c r="Y133" s="72">
        <f>'Scenario Inputs'!AD24*('Scenario Inputs'!AD3/'Scenario Inputs'!$G$3)</f>
        <v>0</v>
      </c>
      <c r="Z133" s="72">
        <f>'Scenario Inputs'!AE24*('Scenario Inputs'!AE3/'Scenario Inputs'!$G$3)</f>
        <v>0</v>
      </c>
      <c r="AA133" s="72">
        <f>'Scenario Inputs'!AF24*('Scenario Inputs'!AF3/'Scenario Inputs'!$G$3)</f>
        <v>0</v>
      </c>
      <c r="AB133" s="72">
        <f>'Scenario Inputs'!AG24*('Scenario Inputs'!AG3/'Scenario Inputs'!$G$3)</f>
        <v>0</v>
      </c>
      <c r="AC133" s="74">
        <f>'Scenario Inputs'!AH24*('Scenario Inputs'!AH3/'Scenario Inputs'!$G$3)</f>
        <v>0</v>
      </c>
    </row>
    <row r="134" spans="2:29" x14ac:dyDescent="0.3">
      <c r="B134" s="3" t="s">
        <v>88</v>
      </c>
      <c r="C134" s="3" t="s">
        <v>86</v>
      </c>
      <c r="D134" s="3" t="s">
        <v>87</v>
      </c>
      <c r="E134" s="78">
        <f>'Scenario Inputs'!J28*('Scenario Inputs'!J3/'Scenario Inputs'!$G$3)</f>
        <v>0.7437167397579072</v>
      </c>
      <c r="F134" s="164">
        <f>'Scenario Inputs'!K28*('Scenario Inputs'!K3/'Scenario Inputs'!$G$3)</f>
        <v>1.7278396410056531</v>
      </c>
      <c r="G134" s="164">
        <f>'Scenario Inputs'!L28*('Scenario Inputs'!L3/'Scenario Inputs'!$G$3)</f>
        <v>4.5054259028152845</v>
      </c>
      <c r="H134" s="164">
        <f>'Scenario Inputs'!M28*('Scenario Inputs'!M3/'Scenario Inputs'!$G$3)</f>
        <v>7.4680348807974157</v>
      </c>
      <c r="I134" s="164">
        <f>'Scenario Inputs'!N28*('Scenario Inputs'!N3/'Scenario Inputs'!$G$3)</f>
        <v>8.3772325710150106</v>
      </c>
      <c r="J134" s="164">
        <f>'Scenario Inputs'!O28*('Scenario Inputs'!O3/'Scenario Inputs'!$G$3)</f>
        <v>0</v>
      </c>
      <c r="K134" s="164">
        <f>'Scenario Inputs'!P28*('Scenario Inputs'!P3/'Scenario Inputs'!$G$3)</f>
        <v>0</v>
      </c>
      <c r="L134" s="164">
        <f>'Scenario Inputs'!Q28*('Scenario Inputs'!Q3/'Scenario Inputs'!$G$3)</f>
        <v>0</v>
      </c>
      <c r="M134" s="164">
        <f>'Scenario Inputs'!R28*('Scenario Inputs'!R3/'Scenario Inputs'!$G$3)</f>
        <v>0</v>
      </c>
      <c r="N134" s="164">
        <f>'Scenario Inputs'!S28*('Scenario Inputs'!S3/'Scenario Inputs'!$G$3)</f>
        <v>0</v>
      </c>
      <c r="O134" s="164">
        <f>'Scenario Inputs'!T28*('Scenario Inputs'!T3/'Scenario Inputs'!$G$3)</f>
        <v>0</v>
      </c>
      <c r="P134" s="164">
        <f>'Scenario Inputs'!U28*('Scenario Inputs'!U3/'Scenario Inputs'!$G$3)</f>
        <v>0</v>
      </c>
      <c r="Q134" s="164">
        <f>'Scenario Inputs'!V28*('Scenario Inputs'!V3/'Scenario Inputs'!$G$3)</f>
        <v>0</v>
      </c>
      <c r="R134" s="164">
        <f>'Scenario Inputs'!W28*('Scenario Inputs'!W3/'Scenario Inputs'!$G$3)</f>
        <v>0</v>
      </c>
      <c r="S134" s="164">
        <f>'Scenario Inputs'!X28*('Scenario Inputs'!X3/'Scenario Inputs'!$G$3)</f>
        <v>0</v>
      </c>
      <c r="T134" s="164">
        <f>'Scenario Inputs'!Y28*('Scenario Inputs'!Y3/'Scenario Inputs'!$G$3)</f>
        <v>0</v>
      </c>
      <c r="U134" s="164">
        <f>'Scenario Inputs'!Z28*('Scenario Inputs'!Z3/'Scenario Inputs'!$G$3)</f>
        <v>0</v>
      </c>
      <c r="V134" s="164">
        <f>'Scenario Inputs'!AA28*('Scenario Inputs'!AA3/'Scenario Inputs'!$G$3)</f>
        <v>0</v>
      </c>
      <c r="W134" s="164">
        <f>'Scenario Inputs'!AB28*('Scenario Inputs'!AB3/'Scenario Inputs'!$G$3)</f>
        <v>0</v>
      </c>
      <c r="X134" s="164">
        <f>'Scenario Inputs'!AC28*('Scenario Inputs'!AC3/'Scenario Inputs'!$G$3)</f>
        <v>0</v>
      </c>
      <c r="Y134" s="164">
        <f>'Scenario Inputs'!AD28*('Scenario Inputs'!AD3/'Scenario Inputs'!$G$3)</f>
        <v>0</v>
      </c>
      <c r="Z134" s="164">
        <f>'Scenario Inputs'!AE28*('Scenario Inputs'!AE3/'Scenario Inputs'!$G$3)</f>
        <v>0</v>
      </c>
      <c r="AA134" s="164">
        <f>'Scenario Inputs'!AF28*('Scenario Inputs'!AF3/'Scenario Inputs'!$G$3)</f>
        <v>0</v>
      </c>
      <c r="AB134" s="164">
        <f>'Scenario Inputs'!AG28*('Scenario Inputs'!AG3/'Scenario Inputs'!$G$3)</f>
        <v>0</v>
      </c>
      <c r="AC134" s="165">
        <f>'Scenario Inputs'!AH28*('Scenario Inputs'!AH3/'Scenario Inputs'!$G$3)</f>
        <v>0</v>
      </c>
    </row>
    <row r="135" spans="2:29" x14ac:dyDescent="0.3">
      <c r="B135" s="17" t="s">
        <v>89</v>
      </c>
      <c r="C135" s="17" t="s">
        <v>86</v>
      </c>
      <c r="D135" s="17" t="s">
        <v>87</v>
      </c>
      <c r="E135" s="73">
        <f t="shared" ref="E135:AC135" si="70">E134+E133</f>
        <v>13.32208700597362</v>
      </c>
      <c r="F135" s="73">
        <f t="shared" si="70"/>
        <v>27.887466268060109</v>
      </c>
      <c r="G135" s="73">
        <f t="shared" si="70"/>
        <v>53.714231647541844</v>
      </c>
      <c r="H135" s="73">
        <f t="shared" si="70"/>
        <v>42.132726916468847</v>
      </c>
      <c r="I135" s="73">
        <f t="shared" si="70"/>
        <v>22.525183334668178</v>
      </c>
      <c r="J135" s="73">
        <f t="shared" si="70"/>
        <v>20.50018802180292</v>
      </c>
      <c r="K135" s="73">
        <f t="shared" si="70"/>
        <v>20.657814600628715</v>
      </c>
      <c r="L135" s="73">
        <f t="shared" si="70"/>
        <v>20.813546167398815</v>
      </c>
      <c r="M135" s="73">
        <f t="shared" si="70"/>
        <v>21.095956233620704</v>
      </c>
      <c r="N135" s="73">
        <f t="shared" si="70"/>
        <v>21.250050674150845</v>
      </c>
      <c r="O135" s="73">
        <f t="shared" si="70"/>
        <v>21.131367578825056</v>
      </c>
      <c r="P135" s="73">
        <f t="shared" si="70"/>
        <v>21.553994930401561</v>
      </c>
      <c r="Q135" s="73">
        <f t="shared" si="70"/>
        <v>21.985074829009594</v>
      </c>
      <c r="R135" s="73">
        <f t="shared" si="70"/>
        <v>22.424776325589782</v>
      </c>
      <c r="S135" s="73">
        <f t="shared" si="70"/>
        <v>22.873271852101581</v>
      </c>
      <c r="T135" s="73">
        <f t="shared" si="70"/>
        <v>0</v>
      </c>
      <c r="U135" s="73">
        <f t="shared" si="70"/>
        <v>0</v>
      </c>
      <c r="V135" s="73">
        <f t="shared" si="70"/>
        <v>0</v>
      </c>
      <c r="W135" s="73">
        <f t="shared" si="70"/>
        <v>0</v>
      </c>
      <c r="X135" s="73">
        <f t="shared" si="70"/>
        <v>0</v>
      </c>
      <c r="Y135" s="73">
        <f t="shared" si="70"/>
        <v>0</v>
      </c>
      <c r="Z135" s="73">
        <f t="shared" si="70"/>
        <v>0</v>
      </c>
      <c r="AA135" s="73">
        <f t="shared" si="70"/>
        <v>0</v>
      </c>
      <c r="AB135" s="73">
        <f t="shared" si="70"/>
        <v>0</v>
      </c>
      <c r="AC135" s="79">
        <f t="shared" si="70"/>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12.578370266215712</v>
      </c>
      <c r="F137" s="81">
        <f t="shared" ref="F137:AC137" si="71">F133</f>
        <v>26.159626627054458</v>
      </c>
      <c r="G137" s="81">
        <f t="shared" si="71"/>
        <v>49.208805744726561</v>
      </c>
      <c r="H137" s="81">
        <f t="shared" si="71"/>
        <v>34.664692035671429</v>
      </c>
      <c r="I137" s="81">
        <f t="shared" si="71"/>
        <v>14.147950763653169</v>
      </c>
      <c r="J137" s="81">
        <f t="shared" si="71"/>
        <v>20.50018802180292</v>
      </c>
      <c r="K137" s="81">
        <f t="shared" si="71"/>
        <v>20.657814600628715</v>
      </c>
      <c r="L137" s="81">
        <f t="shared" si="71"/>
        <v>20.813546167398815</v>
      </c>
      <c r="M137" s="81">
        <f t="shared" si="71"/>
        <v>21.095956233620704</v>
      </c>
      <c r="N137" s="81">
        <f t="shared" si="71"/>
        <v>21.250050674150845</v>
      </c>
      <c r="O137" s="81">
        <f t="shared" si="71"/>
        <v>21.131367578825056</v>
      </c>
      <c r="P137" s="81">
        <f t="shared" si="71"/>
        <v>21.553994930401561</v>
      </c>
      <c r="Q137" s="81">
        <f t="shared" si="71"/>
        <v>21.985074829009594</v>
      </c>
      <c r="R137" s="81">
        <f t="shared" si="71"/>
        <v>22.424776325589782</v>
      </c>
      <c r="S137" s="81">
        <f t="shared" si="71"/>
        <v>22.873271852101581</v>
      </c>
      <c r="T137" s="81">
        <f t="shared" si="71"/>
        <v>0</v>
      </c>
      <c r="U137" s="81">
        <f t="shared" si="71"/>
        <v>0</v>
      </c>
      <c r="V137" s="81">
        <f t="shared" si="71"/>
        <v>0</v>
      </c>
      <c r="W137" s="81">
        <f t="shared" si="71"/>
        <v>0</v>
      </c>
      <c r="X137" s="81">
        <f t="shared" si="71"/>
        <v>0</v>
      </c>
      <c r="Y137" s="81">
        <f t="shared" si="71"/>
        <v>0</v>
      </c>
      <c r="Z137" s="81">
        <f t="shared" si="71"/>
        <v>0</v>
      </c>
      <c r="AA137" s="81">
        <f t="shared" si="71"/>
        <v>0</v>
      </c>
      <c r="AB137" s="81">
        <f t="shared" si="71"/>
        <v>0</v>
      </c>
      <c r="AC137" s="81">
        <f t="shared" si="71"/>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12.164038749646567</v>
      </c>
      <c r="G141" s="74">
        <f t="shared" ref="G141:AC141" si="72">F150</f>
        <v>36.887853840315536</v>
      </c>
      <c r="H141" s="74">
        <f t="shared" si="72"/>
        <v>82.734703353397123</v>
      </c>
      <c r="I141" s="74">
        <f t="shared" si="72"/>
        <v>112.35266099842124</v>
      </c>
      <c r="J141" s="74">
        <f t="shared" si="72"/>
        <v>120.7318023111806</v>
      </c>
      <c r="K141" s="67">
        <f t="shared" si="72"/>
        <v>134.85846282678315</v>
      </c>
      <c r="L141" s="67">
        <f t="shared" si="72"/>
        <v>148.47081322935375</v>
      </c>
      <c r="M141" s="67">
        <f t="shared" si="72"/>
        <v>161.59129513152476</v>
      </c>
      <c r="N141" s="67">
        <f t="shared" si="72"/>
        <v>174.36562925571036</v>
      </c>
      <c r="O141" s="67">
        <f t="shared" si="72"/>
        <v>186.68606403729538</v>
      </c>
      <c r="P141" s="67">
        <f t="shared" si="72"/>
        <v>198.31023019206731</v>
      </c>
      <c r="Q141" s="67">
        <f t="shared" si="72"/>
        <v>209.79446960894833</v>
      </c>
      <c r="R141" s="67">
        <f t="shared" si="72"/>
        <v>221.15356061427505</v>
      </c>
      <c r="S141" s="67">
        <f t="shared" si="72"/>
        <v>232.4017475152516</v>
      </c>
      <c r="T141" s="67">
        <f t="shared" si="72"/>
        <v>243.55276907401912</v>
      </c>
      <c r="U141" s="67">
        <f t="shared" si="72"/>
        <v>232.05766290037118</v>
      </c>
      <c r="V141" s="67">
        <f t="shared" si="72"/>
        <v>221.10509814986463</v>
      </c>
      <c r="W141" s="67">
        <f t="shared" si="72"/>
        <v>210.66946816942658</v>
      </c>
      <c r="X141" s="67">
        <f t="shared" si="72"/>
        <v>200.72637487855326</v>
      </c>
      <c r="Y141" s="67">
        <f t="shared" si="72"/>
        <v>191.25257172758526</v>
      </c>
      <c r="Z141" s="67">
        <f t="shared" si="72"/>
        <v>182.2259093482154</v>
      </c>
      <c r="AA141" s="67">
        <f t="shared" si="72"/>
        <v>173.62528376916208</v>
      </c>
      <c r="AB141" s="67">
        <f t="shared" si="72"/>
        <v>165.43058707593869</v>
      </c>
      <c r="AC141" s="67">
        <f t="shared" si="72"/>
        <v>157.62266039936335</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0.24328077499293424</v>
      </c>
      <c r="G143" s="43">
        <f t="shared" ref="G143:AC143" si="73">G142*G141</f>
        <v>0.7377570768063032</v>
      </c>
      <c r="H143" s="25">
        <f t="shared" si="73"/>
        <v>1.654694067067944</v>
      </c>
      <c r="I143" s="25">
        <f t="shared" si="73"/>
        <v>2.2470532199684268</v>
      </c>
      <c r="J143" s="25">
        <f t="shared" si="73"/>
        <v>2.4146360462235874</v>
      </c>
      <c r="K143" s="25">
        <f t="shared" si="73"/>
        <v>2.6971692565356653</v>
      </c>
      <c r="L143" s="25">
        <f t="shared" si="73"/>
        <v>2.9694162645871107</v>
      </c>
      <c r="M143" s="25">
        <f t="shared" si="73"/>
        <v>3.2318259026304621</v>
      </c>
      <c r="N143" s="25">
        <f t="shared" si="73"/>
        <v>3.4873125851142102</v>
      </c>
      <c r="O143" s="25">
        <f t="shared" si="73"/>
        <v>3.733721280745911</v>
      </c>
      <c r="P143" s="25">
        <f t="shared" si="73"/>
        <v>3.9662046038413497</v>
      </c>
      <c r="Q143" s="25">
        <f t="shared" si="73"/>
        <v>4.1958893921789704</v>
      </c>
      <c r="R143" s="25">
        <f t="shared" si="73"/>
        <v>4.4230712122855049</v>
      </c>
      <c r="S143" s="25">
        <f t="shared" si="73"/>
        <v>4.6480349503050364</v>
      </c>
      <c r="T143" s="25">
        <f t="shared" si="73"/>
        <v>4.871055381480387</v>
      </c>
      <c r="U143" s="25">
        <f t="shared" si="73"/>
        <v>4.641153258007428</v>
      </c>
      <c r="V143" s="25">
        <f t="shared" si="73"/>
        <v>4.4221019629972966</v>
      </c>
      <c r="W143" s="25">
        <f t="shared" si="73"/>
        <v>4.2133893633885355</v>
      </c>
      <c r="X143" s="25">
        <f t="shared" si="73"/>
        <v>4.014527497571069</v>
      </c>
      <c r="Y143" s="25">
        <f t="shared" si="73"/>
        <v>3.8250514345517086</v>
      </c>
      <c r="Z143" s="25">
        <f t="shared" si="73"/>
        <v>3.6445181869643113</v>
      </c>
      <c r="AA143" s="25">
        <f t="shared" si="73"/>
        <v>3.4725056753832448</v>
      </c>
      <c r="AB143" s="25">
        <f t="shared" si="73"/>
        <v>3.3086117415187766</v>
      </c>
      <c r="AC143" s="25">
        <f t="shared" si="73"/>
        <v>3.15245320798727</v>
      </c>
    </row>
    <row r="144" spans="2:29" x14ac:dyDescent="0.3">
      <c r="B144" s="19" t="s">
        <v>96</v>
      </c>
      <c r="C144" s="3" t="s">
        <v>86</v>
      </c>
      <c r="D144" s="3" t="s">
        <v>87</v>
      </c>
      <c r="E144" s="43">
        <f t="shared" ref="E144" si="74">E137</f>
        <v>12.578370266215712</v>
      </c>
      <c r="F144" s="43">
        <f t="shared" ref="F144:AC144" si="75">F137</f>
        <v>26.159626627054458</v>
      </c>
      <c r="G144" s="43">
        <f t="shared" si="75"/>
        <v>49.208805744726561</v>
      </c>
      <c r="H144" s="43">
        <f t="shared" si="75"/>
        <v>34.664692035671429</v>
      </c>
      <c r="I144" s="43">
        <f t="shared" si="75"/>
        <v>14.147950763653169</v>
      </c>
      <c r="J144" s="25">
        <f t="shared" si="75"/>
        <v>20.50018802180292</v>
      </c>
      <c r="K144" s="25">
        <f t="shared" si="75"/>
        <v>20.657814600628715</v>
      </c>
      <c r="L144" s="25">
        <f t="shared" si="75"/>
        <v>20.813546167398815</v>
      </c>
      <c r="M144" s="25">
        <f t="shared" si="75"/>
        <v>21.095956233620704</v>
      </c>
      <c r="N144" s="25">
        <f t="shared" si="75"/>
        <v>21.250050674150845</v>
      </c>
      <c r="O144" s="25">
        <f t="shared" si="75"/>
        <v>21.131367578825056</v>
      </c>
      <c r="P144" s="25">
        <f t="shared" si="75"/>
        <v>21.553994930401561</v>
      </c>
      <c r="Q144" s="25">
        <f t="shared" si="75"/>
        <v>21.985074829009594</v>
      </c>
      <c r="R144" s="25">
        <f t="shared" si="75"/>
        <v>22.424776325589782</v>
      </c>
      <c r="S144" s="25">
        <f t="shared" si="75"/>
        <v>22.873271852101581</v>
      </c>
      <c r="T144" s="25">
        <f t="shared" si="75"/>
        <v>0</v>
      </c>
      <c r="U144" s="25">
        <f t="shared" si="75"/>
        <v>0</v>
      </c>
      <c r="V144" s="25">
        <f t="shared" si="75"/>
        <v>0</v>
      </c>
      <c r="W144" s="25">
        <f t="shared" si="75"/>
        <v>0</v>
      </c>
      <c r="X144" s="25">
        <f t="shared" si="75"/>
        <v>0</v>
      </c>
      <c r="Y144" s="25">
        <f t="shared" si="75"/>
        <v>0</v>
      </c>
      <c r="Z144" s="25">
        <f t="shared" si="75"/>
        <v>0</v>
      </c>
      <c r="AA144" s="25">
        <f t="shared" si="75"/>
        <v>0</v>
      </c>
      <c r="AB144" s="25">
        <f t="shared" si="75"/>
        <v>0</v>
      </c>
      <c r="AC144" s="25">
        <f t="shared" si="75"/>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Inputs'!J33</f>
        <v>6.5879999999999994E-2</v>
      </c>
      <c r="F146" s="26">
        <f>'Scenario Inputs'!K33</f>
        <v>6.5879999999999994E-2</v>
      </c>
      <c r="G146" s="26">
        <f>'Scenario Inputs'!L33</f>
        <v>6.5879999999999994E-2</v>
      </c>
      <c r="H146" s="26">
        <f>'Scenario Inputs'!M33</f>
        <v>6.5879999999999994E-2</v>
      </c>
      <c r="I146" s="26">
        <f>'Scenario Inputs'!N33</f>
        <v>6.5879999999999994E-2</v>
      </c>
      <c r="J146" s="26">
        <f>'Scenario Inputs'!O33</f>
        <v>6.5879999999999994E-2</v>
      </c>
      <c r="K146" s="26">
        <f>'Scenario Inputs'!P33</f>
        <v>6.5879999999999994E-2</v>
      </c>
      <c r="L146" s="26">
        <f>'Scenario Inputs'!Q33</f>
        <v>6.5879999999999994E-2</v>
      </c>
      <c r="M146" s="26">
        <f>'Scenario Inputs'!R33</f>
        <v>6.5879999999999994E-2</v>
      </c>
      <c r="N146" s="26">
        <f>'Scenario Inputs'!S33</f>
        <v>6.5879999999999994E-2</v>
      </c>
      <c r="O146" s="26">
        <f>'Scenario Inputs'!T33</f>
        <v>6.5879999999999994E-2</v>
      </c>
      <c r="P146" s="26">
        <f>'Scenario Inputs'!U33</f>
        <v>6.5879999999999994E-2</v>
      </c>
      <c r="Q146" s="26">
        <f>'Scenario Inputs'!V33</f>
        <v>6.5879999999999994E-2</v>
      </c>
      <c r="R146" s="26">
        <f>'Scenario Inputs'!W33</f>
        <v>6.5879999999999994E-2</v>
      </c>
      <c r="S146" s="26">
        <f>'Scenario Inputs'!X33</f>
        <v>6.5879999999999994E-2</v>
      </c>
      <c r="T146" s="26">
        <f>'Scenario Inputs'!Y33</f>
        <v>6.5879999999999994E-2</v>
      </c>
      <c r="U146" s="26">
        <f>'Scenario Inputs'!Z33</f>
        <v>6.5879999999999994E-2</v>
      </c>
      <c r="V146" s="26">
        <f>'Scenario Inputs'!AA33</f>
        <v>6.5879999999999994E-2</v>
      </c>
      <c r="W146" s="26">
        <f>'Scenario Inputs'!AB33</f>
        <v>6.5879999999999994E-2</v>
      </c>
      <c r="X146" s="26">
        <f>'Scenario Inputs'!AC33</f>
        <v>6.5879999999999994E-2</v>
      </c>
      <c r="Y146" s="26">
        <f>'Scenario Inputs'!AD33</f>
        <v>6.5879999999999994E-2</v>
      </c>
      <c r="Z146" s="26">
        <f>'Scenario Inputs'!AE33</f>
        <v>6.5879999999999994E-2</v>
      </c>
      <c r="AA146" s="26">
        <f>'Scenario Inputs'!AF33</f>
        <v>6.5879999999999994E-2</v>
      </c>
      <c r="AB146" s="26">
        <f>'Scenario Inputs'!AG33</f>
        <v>6.5879999999999994E-2</v>
      </c>
      <c r="AC146" s="26">
        <f>'Scenario Inputs'!AH33</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76">(E141+E143)*E146</f>
        <v>0</v>
      </c>
      <c r="F148" s="43">
        <f t="shared" ref="F148:AB148" si="77">(F141+F143)*F146</f>
        <v>0.81739421028325021</v>
      </c>
      <c r="G148" s="43">
        <f t="shared" si="77"/>
        <v>2.4787752472199864</v>
      </c>
      <c r="H148" s="43">
        <f t="shared" si="77"/>
        <v>5.5595735020602381</v>
      </c>
      <c r="I148" s="43">
        <f t="shared" si="77"/>
        <v>7.5498291727075104</v>
      </c>
      <c r="J148" s="25">
        <f t="shared" si="77"/>
        <v>8.1128873589857875</v>
      </c>
      <c r="K148" s="25">
        <f t="shared" si="77"/>
        <v>9.0621650416490418</v>
      </c>
      <c r="L148" s="25">
        <f t="shared" si="77"/>
        <v>9.9768823190608238</v>
      </c>
      <c r="M148" s="25">
        <f t="shared" si="77"/>
        <v>10.858547213730146</v>
      </c>
      <c r="N148" s="25">
        <f t="shared" si="77"/>
        <v>11.716951808473521</v>
      </c>
      <c r="O148" s="25">
        <f t="shared" si="77"/>
        <v>12.544855456752559</v>
      </c>
      <c r="P148" s="25">
        <f t="shared" si="77"/>
        <v>13.325971524354461</v>
      </c>
      <c r="Q148" s="25">
        <f t="shared" si="77"/>
        <v>14.097684850994266</v>
      </c>
      <c r="R148" s="25">
        <f t="shared" si="77"/>
        <v>14.860988504733808</v>
      </c>
      <c r="S148" s="25">
        <f t="shared" si="77"/>
        <v>15.61683966883087</v>
      </c>
      <c r="T148" s="25">
        <f t="shared" si="77"/>
        <v>16.366161555128304</v>
      </c>
      <c r="U148" s="25">
        <f t="shared" si="77"/>
        <v>15.593718008513981</v>
      </c>
      <c r="V148" s="25">
        <f t="shared" si="77"/>
        <v>14.857731943435342</v>
      </c>
      <c r="W148" s="25">
        <f t="shared" si="77"/>
        <v>14.156482654261858</v>
      </c>
      <c r="X148" s="25">
        <f t="shared" si="77"/>
        <v>13.488330648539069</v>
      </c>
      <c r="Y148" s="25">
        <f t="shared" si="77"/>
        <v>12.851713813921583</v>
      </c>
      <c r="Z148" s="25">
        <f t="shared" si="77"/>
        <v>12.245143766017639</v>
      </c>
      <c r="AA148" s="25">
        <f t="shared" si="77"/>
        <v>11.667202368606645</v>
      </c>
      <c r="AB148" s="25">
        <f t="shared" si="77"/>
        <v>11.116538418094096</v>
      </c>
      <c r="AC148" s="25">
        <f>(AC141+AC143)*AC146</f>
        <v>10.591864484452257</v>
      </c>
    </row>
    <row r="149" spans="2:29" x14ac:dyDescent="0.3">
      <c r="B149" s="18" t="s">
        <v>234</v>
      </c>
      <c r="C149" s="3" t="s">
        <v>86</v>
      </c>
      <c r="D149" s="3" t="s">
        <v>87</v>
      </c>
      <c r="E149" s="43">
        <f>E144*E145*E146</f>
        <v>0.41433151656914552</v>
      </c>
      <c r="F149" s="43">
        <f t="shared" ref="F149:AC149" si="78">F144*F145*F146</f>
        <v>0.86169810109517375</v>
      </c>
      <c r="G149" s="43">
        <f t="shared" si="78"/>
        <v>1.6209380612312927</v>
      </c>
      <c r="H149" s="43">
        <f t="shared" si="78"/>
        <v>1.1418549556550168</v>
      </c>
      <c r="I149" s="43">
        <f t="shared" si="78"/>
        <v>0.46603349815473533</v>
      </c>
      <c r="J149" s="25">
        <f t="shared" si="78"/>
        <v>0.67527619343818812</v>
      </c>
      <c r="K149" s="25">
        <f t="shared" si="78"/>
        <v>0.68046841294470983</v>
      </c>
      <c r="L149" s="25">
        <f t="shared" si="78"/>
        <v>0.68559821075411687</v>
      </c>
      <c r="M149" s="25">
        <f t="shared" si="78"/>
        <v>0.69490079833546592</v>
      </c>
      <c r="N149" s="25">
        <f t="shared" si="78"/>
        <v>0.69997666920652879</v>
      </c>
      <c r="O149" s="25">
        <f t="shared" si="78"/>
        <v>0.69606724804649733</v>
      </c>
      <c r="P149" s="25">
        <f t="shared" si="78"/>
        <v>0.70998859300742734</v>
      </c>
      <c r="Q149" s="25">
        <f t="shared" si="78"/>
        <v>0.72418836486757598</v>
      </c>
      <c r="R149" s="25">
        <f t="shared" si="78"/>
        <v>0.73867213216492733</v>
      </c>
      <c r="S149" s="25">
        <f t="shared" si="78"/>
        <v>0.75344557480822605</v>
      </c>
      <c r="T149" s="25">
        <f t="shared" si="78"/>
        <v>0</v>
      </c>
      <c r="U149" s="25">
        <f t="shared" si="78"/>
        <v>0</v>
      </c>
      <c r="V149" s="25">
        <f t="shared" si="78"/>
        <v>0</v>
      </c>
      <c r="W149" s="25">
        <f t="shared" si="78"/>
        <v>0</v>
      </c>
      <c r="X149" s="25">
        <f t="shared" si="78"/>
        <v>0</v>
      </c>
      <c r="Y149" s="25">
        <f t="shared" si="78"/>
        <v>0</v>
      </c>
      <c r="Z149" s="25">
        <f t="shared" si="78"/>
        <v>0</v>
      </c>
      <c r="AA149" s="25">
        <f t="shared" si="78"/>
        <v>0</v>
      </c>
      <c r="AB149" s="25">
        <f t="shared" si="78"/>
        <v>0</v>
      </c>
      <c r="AC149" s="25">
        <f t="shared" si="78"/>
        <v>0</v>
      </c>
    </row>
    <row r="150" spans="2:29" x14ac:dyDescent="0.3">
      <c r="B150" s="22" t="s">
        <v>244</v>
      </c>
      <c r="C150" s="23" t="s">
        <v>86</v>
      </c>
      <c r="D150" s="23" t="s">
        <v>87</v>
      </c>
      <c r="E150" s="76">
        <f>E141+E143+E144-E148-E149</f>
        <v>12.164038749646567</v>
      </c>
      <c r="F150" s="76">
        <f>F141+F143+F144-F148-F149</f>
        <v>36.887853840315536</v>
      </c>
      <c r="G150" s="76">
        <f t="shared" ref="G150:AB150" si="79">G141+G143+G144-G148-G149</f>
        <v>82.734703353397123</v>
      </c>
      <c r="H150" s="76">
        <f t="shared" si="79"/>
        <v>112.35266099842124</v>
      </c>
      <c r="I150" s="76">
        <f t="shared" si="79"/>
        <v>120.7318023111806</v>
      </c>
      <c r="J150" s="76">
        <f t="shared" si="79"/>
        <v>134.85846282678315</v>
      </c>
      <c r="K150" s="76">
        <f t="shared" si="79"/>
        <v>148.47081322935375</v>
      </c>
      <c r="L150" s="76">
        <f t="shared" si="79"/>
        <v>161.59129513152476</v>
      </c>
      <c r="M150" s="76">
        <f t="shared" si="79"/>
        <v>174.36562925571036</v>
      </c>
      <c r="N150" s="76">
        <f t="shared" si="79"/>
        <v>186.68606403729538</v>
      </c>
      <c r="O150" s="76">
        <f t="shared" si="79"/>
        <v>198.31023019206731</v>
      </c>
      <c r="P150" s="76">
        <f t="shared" si="79"/>
        <v>209.79446960894833</v>
      </c>
      <c r="Q150" s="76">
        <f t="shared" si="79"/>
        <v>221.15356061427505</v>
      </c>
      <c r="R150" s="76">
        <f t="shared" si="79"/>
        <v>232.4017475152516</v>
      </c>
      <c r="S150" s="76">
        <f t="shared" si="79"/>
        <v>243.55276907401912</v>
      </c>
      <c r="T150" s="76">
        <f t="shared" si="79"/>
        <v>232.05766290037118</v>
      </c>
      <c r="U150" s="76">
        <f t="shared" si="79"/>
        <v>221.10509814986463</v>
      </c>
      <c r="V150" s="76">
        <f t="shared" si="79"/>
        <v>210.66946816942658</v>
      </c>
      <c r="W150" s="76">
        <f t="shared" si="79"/>
        <v>200.72637487855326</v>
      </c>
      <c r="X150" s="76">
        <f t="shared" si="79"/>
        <v>191.25257172758526</v>
      </c>
      <c r="Y150" s="76">
        <f t="shared" si="79"/>
        <v>182.2259093482154</v>
      </c>
      <c r="Z150" s="76">
        <f t="shared" si="79"/>
        <v>173.62528376916208</v>
      </c>
      <c r="AA150" s="76">
        <f t="shared" si="79"/>
        <v>165.43058707593869</v>
      </c>
      <c r="AB150" s="76">
        <f t="shared" si="79"/>
        <v>157.62266039936335</v>
      </c>
      <c r="AC150" s="76">
        <f>AC141+AC143+AC144-AC148-AC149</f>
        <v>150.18324912289836</v>
      </c>
    </row>
    <row r="151" spans="2:29" x14ac:dyDescent="0.3">
      <c r="B151" s="27" t="s">
        <v>245</v>
      </c>
      <c r="C151" s="28" t="s">
        <v>86</v>
      </c>
      <c r="D151" s="28" t="s">
        <v>87</v>
      </c>
      <c r="E151" s="170">
        <f>AVERAGE(SUM(E141,E143),(E150*(1/(1+E158))))</f>
        <v>5.891716918360248</v>
      </c>
      <c r="F151" s="170">
        <f t="shared" ref="F151:AC151" si="80">AVERAGE(SUM(F141,F143),(F150*(1/(1+F158))))</f>
        <v>24.070488126320299</v>
      </c>
      <c r="G151" s="170">
        <f t="shared" si="80"/>
        <v>58.885799429982569</v>
      </c>
      <c r="H151" s="170">
        <f t="shared" si="80"/>
        <v>96.613308125335351</v>
      </c>
      <c r="I151" s="170">
        <f t="shared" si="80"/>
        <v>115.77694822184648</v>
      </c>
      <c r="J151" s="170">
        <f t="shared" si="80"/>
        <v>126.892633509218</v>
      </c>
      <c r="K151" s="170">
        <f t="shared" si="80"/>
        <v>140.6904447490864</v>
      </c>
      <c r="L151" s="170">
        <f t="shared" si="80"/>
        <v>153.98771870489196</v>
      </c>
      <c r="M151" s="170">
        <f t="shared" si="80"/>
        <v>166.86648120665933</v>
      </c>
      <c r="N151" s="170">
        <f t="shared" si="80"/>
        <v>179.34885977892986</v>
      </c>
      <c r="O151" s="170">
        <f t="shared" si="80"/>
        <v>191.26250827079403</v>
      </c>
      <c r="P151" s="170">
        <f t="shared" si="80"/>
        <v>202.75328550264692</v>
      </c>
      <c r="Q151" s="170">
        <f t="shared" si="80"/>
        <v>214.11208379886602</v>
      </c>
      <c r="R151" s="170">
        <f t="shared" si="80"/>
        <v>225.35333941190063</v>
      </c>
      <c r="S151" s="170">
        <f t="shared" si="80"/>
        <v>236.49097138100032</v>
      </c>
      <c r="T151" s="170">
        <f t="shared" si="80"/>
        <v>236.61027651156803</v>
      </c>
      <c r="U151" s="170">
        <f t="shared" si="80"/>
        <v>225.44283932488563</v>
      </c>
      <c r="V151" s="170">
        <f t="shared" si="80"/>
        <v>214.80247837156543</v>
      </c>
      <c r="W151" s="170">
        <f t="shared" si="80"/>
        <v>204.66431691837562</v>
      </c>
      <c r="X151" s="170">
        <f t="shared" si="80"/>
        <v>195.00465235418892</v>
      </c>
      <c r="Y151" s="170">
        <f t="shared" si="80"/>
        <v>185.80090077423685</v>
      </c>
      <c r="Z151" s="170">
        <f t="shared" si="80"/>
        <v>177.03154417985473</v>
      </c>
      <c r="AA151" s="170">
        <f t="shared" si="80"/>
        <v>168.67608017027163</v>
      </c>
      <c r="AB151" s="170">
        <f t="shared" si="80"/>
        <v>160.71497400882723</v>
      </c>
      <c r="AC151" s="170">
        <f t="shared" si="80"/>
        <v>153.12961295154821</v>
      </c>
    </row>
    <row r="152" spans="2:29" ht="15" thickBot="1" x14ac:dyDescent="0.35">
      <c r="B152" s="56" t="s">
        <v>229</v>
      </c>
      <c r="C152" s="57" t="s">
        <v>86</v>
      </c>
      <c r="D152" s="57" t="s">
        <v>87</v>
      </c>
      <c r="E152" s="75">
        <f t="shared" ref="E152" si="81">E148+E149</f>
        <v>0.41433151656914552</v>
      </c>
      <c r="F152" s="75">
        <f t="shared" ref="F152:AC152" si="82">F148+F149</f>
        <v>1.679092311378424</v>
      </c>
      <c r="G152" s="75">
        <f t="shared" si="82"/>
        <v>4.0997133084512791</v>
      </c>
      <c r="H152" s="75">
        <f t="shared" si="82"/>
        <v>6.701428457715255</v>
      </c>
      <c r="I152" s="75">
        <f t="shared" si="82"/>
        <v>8.015862670862246</v>
      </c>
      <c r="J152" s="58">
        <f t="shared" si="82"/>
        <v>8.7881635524239758</v>
      </c>
      <c r="K152" s="58">
        <f t="shared" si="82"/>
        <v>9.7426334545937507</v>
      </c>
      <c r="L152" s="58">
        <f t="shared" si="82"/>
        <v>10.662480529814941</v>
      </c>
      <c r="M152" s="58">
        <f t="shared" si="82"/>
        <v>11.553448012065612</v>
      </c>
      <c r="N152" s="58">
        <f t="shared" si="82"/>
        <v>12.416928477680049</v>
      </c>
      <c r="O152" s="58">
        <f t="shared" si="82"/>
        <v>13.240922704799058</v>
      </c>
      <c r="P152" s="58">
        <f t="shared" si="82"/>
        <v>14.035960117361888</v>
      </c>
      <c r="Q152" s="58">
        <f t="shared" si="82"/>
        <v>14.821873215861842</v>
      </c>
      <c r="R152" s="58">
        <f t="shared" si="82"/>
        <v>15.599660636898735</v>
      </c>
      <c r="S152" s="58">
        <f t="shared" si="82"/>
        <v>16.370285243639096</v>
      </c>
      <c r="T152" s="58">
        <f t="shared" si="82"/>
        <v>16.366161555128304</v>
      </c>
      <c r="U152" s="58">
        <f t="shared" si="82"/>
        <v>15.593718008513981</v>
      </c>
      <c r="V152" s="58">
        <f t="shared" si="82"/>
        <v>14.857731943435342</v>
      </c>
      <c r="W152" s="58">
        <f t="shared" si="82"/>
        <v>14.156482654261858</v>
      </c>
      <c r="X152" s="58">
        <f t="shared" si="82"/>
        <v>13.488330648539069</v>
      </c>
      <c r="Y152" s="58">
        <f t="shared" si="82"/>
        <v>12.851713813921583</v>
      </c>
      <c r="Z152" s="58">
        <f t="shared" si="82"/>
        <v>12.245143766017639</v>
      </c>
      <c r="AA152" s="58">
        <f t="shared" si="82"/>
        <v>11.667202368606645</v>
      </c>
      <c r="AB152" s="58">
        <f t="shared" si="82"/>
        <v>11.116538418094096</v>
      </c>
      <c r="AC152" s="58">
        <f t="shared" si="82"/>
        <v>10.591864484452257</v>
      </c>
    </row>
    <row r="153" spans="2:29" ht="15" thickTop="1" x14ac:dyDescent="0.3"/>
    <row r="154" spans="2:29" x14ac:dyDescent="0.3">
      <c r="B154" s="32" t="s">
        <v>97</v>
      </c>
    </row>
    <row r="155" spans="2:29" x14ac:dyDescent="0.3">
      <c r="B155" s="210" t="s">
        <v>98</v>
      </c>
      <c r="C155" s="37" t="s">
        <v>86</v>
      </c>
      <c r="D155" s="195" t="s">
        <v>87</v>
      </c>
      <c r="E155" s="171">
        <f>E134</f>
        <v>0.7437167397579072</v>
      </c>
      <c r="F155" s="171">
        <f t="shared" ref="F155:AC155" si="83">F134</f>
        <v>1.7278396410056531</v>
      </c>
      <c r="G155" s="171">
        <f t="shared" si="83"/>
        <v>4.5054259028152845</v>
      </c>
      <c r="H155" s="171">
        <f t="shared" si="83"/>
        <v>7.4680348807974157</v>
      </c>
      <c r="I155" s="171">
        <f t="shared" si="83"/>
        <v>8.3772325710150106</v>
      </c>
      <c r="J155" s="171">
        <f t="shared" si="83"/>
        <v>0</v>
      </c>
      <c r="K155" s="171">
        <f t="shared" si="83"/>
        <v>0</v>
      </c>
      <c r="L155" s="171">
        <f t="shared" si="83"/>
        <v>0</v>
      </c>
      <c r="M155" s="171">
        <f t="shared" si="83"/>
        <v>0</v>
      </c>
      <c r="N155" s="171">
        <f t="shared" si="83"/>
        <v>0</v>
      </c>
      <c r="O155" s="171">
        <f t="shared" si="83"/>
        <v>0</v>
      </c>
      <c r="P155" s="171">
        <f t="shared" si="83"/>
        <v>0</v>
      </c>
      <c r="Q155" s="171">
        <f t="shared" si="83"/>
        <v>0</v>
      </c>
      <c r="R155" s="171">
        <f t="shared" si="83"/>
        <v>0</v>
      </c>
      <c r="S155" s="171">
        <f t="shared" si="83"/>
        <v>0</v>
      </c>
      <c r="T155" s="171">
        <f t="shared" si="83"/>
        <v>0</v>
      </c>
      <c r="U155" s="171">
        <f t="shared" si="83"/>
        <v>0</v>
      </c>
      <c r="V155" s="171">
        <f t="shared" si="83"/>
        <v>0</v>
      </c>
      <c r="W155" s="171">
        <f t="shared" si="83"/>
        <v>0</v>
      </c>
      <c r="X155" s="171">
        <f t="shared" si="83"/>
        <v>0</v>
      </c>
      <c r="Y155" s="171">
        <f t="shared" si="83"/>
        <v>0</v>
      </c>
      <c r="Z155" s="171">
        <f t="shared" si="83"/>
        <v>0</v>
      </c>
      <c r="AA155" s="171">
        <f t="shared" si="83"/>
        <v>0</v>
      </c>
      <c r="AB155" s="171">
        <f t="shared" si="83"/>
        <v>0</v>
      </c>
      <c r="AC155" s="171">
        <f t="shared" si="83"/>
        <v>0</v>
      </c>
    </row>
    <row r="156" spans="2:29" x14ac:dyDescent="0.3">
      <c r="B156" s="3" t="s">
        <v>230</v>
      </c>
      <c r="C156" s="36" t="s">
        <v>86</v>
      </c>
      <c r="D156" s="49" t="s">
        <v>87</v>
      </c>
      <c r="E156" s="52">
        <f t="shared" ref="E156:AC156" si="84">E152</f>
        <v>0.41433151656914552</v>
      </c>
      <c r="F156" s="52">
        <f t="shared" si="84"/>
        <v>1.679092311378424</v>
      </c>
      <c r="G156" s="52">
        <f t="shared" si="84"/>
        <v>4.0997133084512791</v>
      </c>
      <c r="H156" s="52">
        <f t="shared" si="84"/>
        <v>6.701428457715255</v>
      </c>
      <c r="I156" s="52">
        <f t="shared" si="84"/>
        <v>8.015862670862246</v>
      </c>
      <c r="J156" s="52">
        <f t="shared" si="84"/>
        <v>8.7881635524239758</v>
      </c>
      <c r="K156" s="52">
        <f t="shared" si="84"/>
        <v>9.7426334545937507</v>
      </c>
      <c r="L156" s="52">
        <f t="shared" si="84"/>
        <v>10.662480529814941</v>
      </c>
      <c r="M156" s="52">
        <f t="shared" si="84"/>
        <v>11.553448012065612</v>
      </c>
      <c r="N156" s="52">
        <f t="shared" si="84"/>
        <v>12.416928477680049</v>
      </c>
      <c r="O156" s="52">
        <f t="shared" si="84"/>
        <v>13.240922704799058</v>
      </c>
      <c r="P156" s="52">
        <f t="shared" si="84"/>
        <v>14.035960117361888</v>
      </c>
      <c r="Q156" s="52">
        <f t="shared" si="84"/>
        <v>14.821873215861842</v>
      </c>
      <c r="R156" s="52">
        <f t="shared" si="84"/>
        <v>15.599660636898735</v>
      </c>
      <c r="S156" s="52">
        <f t="shared" si="84"/>
        <v>16.370285243639096</v>
      </c>
      <c r="T156" s="52">
        <f t="shared" si="84"/>
        <v>16.366161555128304</v>
      </c>
      <c r="U156" s="52">
        <f t="shared" si="84"/>
        <v>15.593718008513981</v>
      </c>
      <c r="V156" s="52">
        <f t="shared" si="84"/>
        <v>14.857731943435342</v>
      </c>
      <c r="W156" s="52">
        <f t="shared" si="84"/>
        <v>14.156482654261858</v>
      </c>
      <c r="X156" s="52">
        <f t="shared" si="84"/>
        <v>13.488330648539069</v>
      </c>
      <c r="Y156" s="52">
        <f t="shared" si="84"/>
        <v>12.851713813921583</v>
      </c>
      <c r="Z156" s="52">
        <f t="shared" si="84"/>
        <v>12.245143766017639</v>
      </c>
      <c r="AA156" s="52">
        <f t="shared" si="84"/>
        <v>11.667202368606645</v>
      </c>
      <c r="AB156" s="52">
        <f t="shared" si="84"/>
        <v>11.116538418094096</v>
      </c>
      <c r="AC156" s="52">
        <f t="shared" si="84"/>
        <v>10.591864484452257</v>
      </c>
    </row>
    <row r="157" spans="2:29" x14ac:dyDescent="0.3">
      <c r="B157" s="21" t="s">
        <v>120</v>
      </c>
      <c r="C157" s="36"/>
      <c r="D157" s="49"/>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row>
    <row r="158" spans="2:29" x14ac:dyDescent="0.3">
      <c r="B158" s="18" t="s">
        <v>246</v>
      </c>
      <c r="C158" s="36" t="s">
        <v>46</v>
      </c>
      <c r="D158" s="49"/>
      <c r="E158" s="53">
        <f>'Scenario Inputs'!J172</f>
        <v>3.2300000000000002E-2</v>
      </c>
      <c r="F158" s="53">
        <f>'Scenario Inputs'!K172</f>
        <v>3.2300000000000002E-2</v>
      </c>
      <c r="G158" s="53">
        <f>'Scenario Inputs'!L172</f>
        <v>3.2300000000000002E-2</v>
      </c>
      <c r="H158" s="53">
        <f>'Scenario Inputs'!M172</f>
        <v>3.2300000000000002E-2</v>
      </c>
      <c r="I158" s="53">
        <f>'Scenario Inputs'!N172</f>
        <v>3.2300000000000002E-2</v>
      </c>
      <c r="J158" s="53">
        <f>'Scenario Inputs'!O172</f>
        <v>3.2300000000000002E-2</v>
      </c>
      <c r="K158" s="53">
        <f>'Scenario Inputs'!P172</f>
        <v>3.2300000000000002E-2</v>
      </c>
      <c r="L158" s="53">
        <f>'Scenario Inputs'!Q172</f>
        <v>3.2300000000000002E-2</v>
      </c>
      <c r="M158" s="53">
        <f>'Scenario Inputs'!R172</f>
        <v>3.2300000000000002E-2</v>
      </c>
      <c r="N158" s="53">
        <f>'Scenario Inputs'!S172</f>
        <v>3.2300000000000002E-2</v>
      </c>
      <c r="O158" s="53">
        <f>'Scenario Inputs'!T172</f>
        <v>3.2300000000000002E-2</v>
      </c>
      <c r="P158" s="53">
        <f>'Scenario Inputs'!U172</f>
        <v>3.2300000000000002E-2</v>
      </c>
      <c r="Q158" s="53">
        <f>'Scenario Inputs'!V172</f>
        <v>3.2300000000000002E-2</v>
      </c>
      <c r="R158" s="53">
        <f>'Scenario Inputs'!W172</f>
        <v>3.2300000000000002E-2</v>
      </c>
      <c r="S158" s="53">
        <f>'Scenario Inputs'!X172</f>
        <v>3.2300000000000002E-2</v>
      </c>
      <c r="T158" s="53">
        <f>'Scenario Inputs'!Y172</f>
        <v>3.2300000000000002E-2</v>
      </c>
      <c r="U158" s="53">
        <f>'Scenario Inputs'!Z172</f>
        <v>3.2300000000000002E-2</v>
      </c>
      <c r="V158" s="53">
        <f>'Scenario Inputs'!AA172</f>
        <v>3.2300000000000002E-2</v>
      </c>
      <c r="W158" s="53">
        <f>'Scenario Inputs'!AB172</f>
        <v>3.2300000000000002E-2</v>
      </c>
      <c r="X158" s="53">
        <f>'Scenario Inputs'!AC172</f>
        <v>3.2300000000000002E-2</v>
      </c>
      <c r="Y158" s="53">
        <f>'Scenario Inputs'!AD172</f>
        <v>3.2300000000000002E-2</v>
      </c>
      <c r="Z158" s="53">
        <f>'Scenario Inputs'!AE172</f>
        <v>3.2300000000000002E-2</v>
      </c>
      <c r="AA158" s="53">
        <f>'Scenario Inputs'!AF172</f>
        <v>3.2300000000000002E-2</v>
      </c>
      <c r="AB158" s="53">
        <f>'Scenario Inputs'!AG172</f>
        <v>3.2300000000000002E-2</v>
      </c>
      <c r="AC158" s="53">
        <f>'Scenario Inputs'!AH172</f>
        <v>3.2300000000000002E-2</v>
      </c>
    </row>
    <row r="159" spans="2:29" x14ac:dyDescent="0.3">
      <c r="B159" s="18" t="s">
        <v>247</v>
      </c>
      <c r="C159" s="178" t="s">
        <v>86</v>
      </c>
      <c r="D159" s="194" t="s">
        <v>87</v>
      </c>
      <c r="E159" s="59">
        <f t="shared" ref="E159:AC159" si="85">E158*E151</f>
        <v>0.19030245646303603</v>
      </c>
      <c r="F159" s="59">
        <f t="shared" si="85"/>
        <v>0.77747676648014574</v>
      </c>
      <c r="G159" s="59">
        <f t="shared" si="85"/>
        <v>1.9020113215884371</v>
      </c>
      <c r="H159" s="59">
        <f t="shared" si="85"/>
        <v>3.1206098524483319</v>
      </c>
      <c r="I159" s="59">
        <f t="shared" si="85"/>
        <v>3.7395954275656416</v>
      </c>
      <c r="J159" s="59">
        <f t="shared" si="85"/>
        <v>4.0986320623477415</v>
      </c>
      <c r="K159" s="59">
        <f t="shared" si="85"/>
        <v>4.5443013653954907</v>
      </c>
      <c r="L159" s="59">
        <f t="shared" si="85"/>
        <v>4.9738033141680109</v>
      </c>
      <c r="M159" s="59">
        <f t="shared" si="85"/>
        <v>5.3897873429750964</v>
      </c>
      <c r="N159" s="59">
        <f t="shared" si="85"/>
        <v>5.7929681708594352</v>
      </c>
      <c r="O159" s="59">
        <f t="shared" si="85"/>
        <v>6.1777790171466478</v>
      </c>
      <c r="P159" s="59">
        <f t="shared" si="85"/>
        <v>6.548931121735496</v>
      </c>
      <c r="Q159" s="59">
        <f t="shared" si="85"/>
        <v>6.915820306703373</v>
      </c>
      <c r="R159" s="59">
        <f t="shared" si="85"/>
        <v>7.2789128630043907</v>
      </c>
      <c r="S159" s="59">
        <f t="shared" si="85"/>
        <v>7.6386583756063109</v>
      </c>
      <c r="T159" s="59">
        <f t="shared" si="85"/>
        <v>7.6425119313236483</v>
      </c>
      <c r="U159" s="59">
        <f t="shared" si="85"/>
        <v>7.281803710193806</v>
      </c>
      <c r="V159" s="59">
        <f t="shared" si="85"/>
        <v>6.9381200514015635</v>
      </c>
      <c r="W159" s="59">
        <f t="shared" si="85"/>
        <v>6.6106574364635327</v>
      </c>
      <c r="X159" s="59">
        <f t="shared" si="85"/>
        <v>6.2986502710403025</v>
      </c>
      <c r="Y159" s="59">
        <f t="shared" si="85"/>
        <v>6.0013690950078509</v>
      </c>
      <c r="Z159" s="59">
        <f t="shared" si="85"/>
        <v>5.7181188770093083</v>
      </c>
      <c r="AA159" s="59">
        <f t="shared" si="85"/>
        <v>5.4482373894997744</v>
      </c>
      <c r="AB159" s="59">
        <f t="shared" si="85"/>
        <v>5.1910936604851194</v>
      </c>
      <c r="AC159" s="59">
        <f t="shared" si="85"/>
        <v>4.9460864983350072</v>
      </c>
    </row>
    <row r="160" spans="2:29" ht="15" thickBot="1" x14ac:dyDescent="0.35">
      <c r="B160" s="218" t="s">
        <v>100</v>
      </c>
      <c r="C160" s="229" t="s">
        <v>86</v>
      </c>
      <c r="D160" s="230" t="s">
        <v>87</v>
      </c>
      <c r="E160" s="231">
        <f>E156+E159+E155</f>
        <v>1.3483507127900887</v>
      </c>
      <c r="F160" s="231">
        <f t="shared" ref="F160:AC160" si="86">F156+F159+F155</f>
        <v>4.1844087188642227</v>
      </c>
      <c r="G160" s="231">
        <f t="shared" si="86"/>
        <v>10.507150532855</v>
      </c>
      <c r="H160" s="231">
        <f t="shared" si="86"/>
        <v>17.290073190961003</v>
      </c>
      <c r="I160" s="231">
        <f t="shared" si="86"/>
        <v>20.132690669442898</v>
      </c>
      <c r="J160" s="231">
        <f t="shared" si="86"/>
        <v>12.886795614771717</v>
      </c>
      <c r="K160" s="231">
        <f t="shared" si="86"/>
        <v>14.286934819989241</v>
      </c>
      <c r="L160" s="231">
        <f t="shared" si="86"/>
        <v>15.636283843982952</v>
      </c>
      <c r="M160" s="231">
        <f t="shared" si="86"/>
        <v>16.943235355040709</v>
      </c>
      <c r="N160" s="231">
        <f t="shared" si="86"/>
        <v>18.209896648539484</v>
      </c>
      <c r="O160" s="231">
        <f t="shared" si="86"/>
        <v>19.418701721945705</v>
      </c>
      <c r="P160" s="231">
        <f t="shared" si="86"/>
        <v>20.584891239097384</v>
      </c>
      <c r="Q160" s="231">
        <f t="shared" si="86"/>
        <v>21.737693522565216</v>
      </c>
      <c r="R160" s="231">
        <f t="shared" si="86"/>
        <v>22.878573499903126</v>
      </c>
      <c r="S160" s="231">
        <f t="shared" si="86"/>
        <v>24.008943619245407</v>
      </c>
      <c r="T160" s="231">
        <f t="shared" si="86"/>
        <v>24.008673486451954</v>
      </c>
      <c r="U160" s="231">
        <f t="shared" si="86"/>
        <v>22.875521718707787</v>
      </c>
      <c r="V160" s="231">
        <f t="shared" si="86"/>
        <v>21.795851994836905</v>
      </c>
      <c r="W160" s="231">
        <f t="shared" si="86"/>
        <v>20.767140090725391</v>
      </c>
      <c r="X160" s="231">
        <f t="shared" si="86"/>
        <v>19.786980919579371</v>
      </c>
      <c r="Y160" s="231">
        <f t="shared" si="86"/>
        <v>18.853082908929434</v>
      </c>
      <c r="Z160" s="231">
        <f t="shared" si="86"/>
        <v>17.963262643026948</v>
      </c>
      <c r="AA160" s="231">
        <f t="shared" si="86"/>
        <v>17.115439758106419</v>
      </c>
      <c r="AB160" s="231">
        <f t="shared" si="86"/>
        <v>16.307632078579218</v>
      </c>
      <c r="AC160" s="231">
        <f t="shared" si="86"/>
        <v>15.537950982787265</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1.3483507127900887</v>
      </c>
      <c r="F162" s="222">
        <f>F160+F161</f>
        <v>4.1844087188642227</v>
      </c>
      <c r="G162" s="222">
        <f t="shared" ref="G162:AC162" si="87">G160+G161</f>
        <v>10.507150532855</v>
      </c>
      <c r="H162" s="222">
        <f t="shared" si="87"/>
        <v>17.290073190961003</v>
      </c>
      <c r="I162" s="222">
        <f t="shared" si="87"/>
        <v>20.132690669442898</v>
      </c>
      <c r="J162" s="222">
        <f t="shared" si="87"/>
        <v>12.886795614771717</v>
      </c>
      <c r="K162" s="222">
        <f t="shared" si="87"/>
        <v>14.286934819989241</v>
      </c>
      <c r="L162" s="222">
        <f t="shared" si="87"/>
        <v>15.636283843982952</v>
      </c>
      <c r="M162" s="222">
        <f t="shared" si="87"/>
        <v>16.943235355040709</v>
      </c>
      <c r="N162" s="222">
        <f t="shared" si="87"/>
        <v>18.209896648539484</v>
      </c>
      <c r="O162" s="222">
        <f t="shared" si="87"/>
        <v>19.418701721945705</v>
      </c>
      <c r="P162" s="222">
        <f t="shared" si="87"/>
        <v>20.584891239097384</v>
      </c>
      <c r="Q162" s="222">
        <f t="shared" si="87"/>
        <v>21.737693522565216</v>
      </c>
      <c r="R162" s="222">
        <f t="shared" si="87"/>
        <v>22.878573499903126</v>
      </c>
      <c r="S162" s="222">
        <f t="shared" si="87"/>
        <v>24.008943619245407</v>
      </c>
      <c r="T162" s="222">
        <f t="shared" si="87"/>
        <v>24.008673486451954</v>
      </c>
      <c r="U162" s="222">
        <f t="shared" si="87"/>
        <v>22.875521718707787</v>
      </c>
      <c r="V162" s="222">
        <f t="shared" si="87"/>
        <v>21.795851994836905</v>
      </c>
      <c r="W162" s="222">
        <f t="shared" si="87"/>
        <v>20.767140090725391</v>
      </c>
      <c r="X162" s="222">
        <f t="shared" si="87"/>
        <v>19.786980919579371</v>
      </c>
      <c r="Y162" s="222">
        <f t="shared" si="87"/>
        <v>18.853082908929434</v>
      </c>
      <c r="Z162" s="222">
        <f t="shared" si="87"/>
        <v>17.963262643026948</v>
      </c>
      <c r="AA162" s="222">
        <f t="shared" si="87"/>
        <v>17.115439758106419</v>
      </c>
      <c r="AB162" s="222">
        <f t="shared" si="87"/>
        <v>16.307632078579218</v>
      </c>
      <c r="AC162" s="222">
        <f t="shared" si="87"/>
        <v>15.537950982787265</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1.3618342199179896</v>
      </c>
      <c r="F164" s="237">
        <f t="shared" ref="F164:AC164" si="88">F163*F162</f>
        <v>4.226252806052865</v>
      </c>
      <c r="G164" s="237">
        <f t="shared" si="88"/>
        <v>10.61222203818355</v>
      </c>
      <c r="H164" s="237">
        <f t="shared" si="88"/>
        <v>17.462973922870614</v>
      </c>
      <c r="I164" s="237">
        <f t="shared" si="88"/>
        <v>20.334017576137327</v>
      </c>
      <c r="J164" s="237">
        <f t="shared" si="88"/>
        <v>13.015663570919434</v>
      </c>
      <c r="K164" s="237">
        <f t="shared" si="88"/>
        <v>14.429804168189134</v>
      </c>
      <c r="L164" s="237">
        <f t="shared" si="88"/>
        <v>15.792646682422781</v>
      </c>
      <c r="M164" s="237">
        <f t="shared" si="88"/>
        <v>17.112667708591118</v>
      </c>
      <c r="N164" s="237">
        <f t="shared" si="88"/>
        <v>18.391995615024879</v>
      </c>
      <c r="O164" s="237">
        <f t="shared" si="88"/>
        <v>19.612888739165161</v>
      </c>
      <c r="P164" s="237">
        <f t="shared" si="88"/>
        <v>20.790740151488357</v>
      </c>
      <c r="Q164" s="237">
        <f t="shared" si="88"/>
        <v>21.955070457790868</v>
      </c>
      <c r="R164" s="237">
        <f t="shared" si="88"/>
        <v>23.107359234902159</v>
      </c>
      <c r="S164" s="237">
        <f t="shared" si="88"/>
        <v>24.249033055437863</v>
      </c>
      <c r="T164" s="237">
        <f t="shared" si="88"/>
        <v>24.248760221316473</v>
      </c>
      <c r="U164" s="237">
        <f t="shared" si="88"/>
        <v>23.104276935894866</v>
      </c>
      <c r="V164" s="237">
        <f t="shared" si="88"/>
        <v>22.013810514785273</v>
      </c>
      <c r="W164" s="237">
        <f t="shared" si="88"/>
        <v>20.974811491632646</v>
      </c>
      <c r="X164" s="237">
        <f t="shared" si="88"/>
        <v>19.984850728775164</v>
      </c>
      <c r="Y164" s="237">
        <f t="shared" si="88"/>
        <v>19.041613738018729</v>
      </c>
      <c r="Z164" s="237">
        <f t="shared" si="88"/>
        <v>18.142895269457217</v>
      </c>
      <c r="AA164" s="237">
        <f t="shared" si="88"/>
        <v>17.286594155687482</v>
      </c>
      <c r="AB164" s="237">
        <f t="shared" si="88"/>
        <v>16.470708399365009</v>
      </c>
      <c r="AC164" s="237">
        <f t="shared" si="88"/>
        <v>15.693330492615138</v>
      </c>
    </row>
    <row r="165" spans="2:29" ht="15" thickBot="1" x14ac:dyDescent="0.35">
      <c r="B165" s="238" t="s">
        <v>104</v>
      </c>
      <c r="C165" s="209" t="s">
        <v>86</v>
      </c>
      <c r="D165" s="205" t="s">
        <v>51</v>
      </c>
      <c r="E165" s="204">
        <f>E164*('Scenario Inputs'!$G$3/'Scenario Inputs'!J3)</f>
        <v>1.2396678971950983</v>
      </c>
      <c r="F165" s="204">
        <f>F164*('Scenario Inputs'!$G$3/'Scenario Inputs'!K3)</f>
        <v>3.7716936643151113</v>
      </c>
      <c r="G165" s="204">
        <f>G164*('Scenario Inputs'!$G$3/'Scenario Inputs'!L3)</f>
        <v>9.2851109255574098</v>
      </c>
      <c r="H165" s="204">
        <f>H164*('Scenario Inputs'!$G$3/'Scenario Inputs'!M3)</f>
        <v>14.979551212000262</v>
      </c>
      <c r="I165" s="204">
        <f>I164*('Scenario Inputs'!$G$3/'Scenario Inputs'!N3)</f>
        <v>17.100295665604342</v>
      </c>
      <c r="J165" s="204">
        <f>J164*('Scenario Inputs'!$G$3/'Scenario Inputs'!O3)</f>
        <v>10.731157462639352</v>
      </c>
      <c r="K165" s="204">
        <f>K164*('Scenario Inputs'!$G$3/'Scenario Inputs'!P3)</f>
        <v>11.663812201755794</v>
      </c>
      <c r="L165" s="204">
        <f>L164*('Scenario Inputs'!$G$3/'Scenario Inputs'!Q3)</f>
        <v>12.515114545347823</v>
      </c>
      <c r="M165" s="204">
        <f>M164*('Scenario Inputs'!$G$3/'Scenario Inputs'!R3)</f>
        <v>13.295278992701538</v>
      </c>
      <c r="N165" s="204">
        <f>N164*('Scenario Inputs'!$G$3/'Scenario Inputs'!S3)</f>
        <v>14.009041464871165</v>
      </c>
      <c r="O165" s="204">
        <f>O164*('Scenario Inputs'!$G$3/'Scenario Inputs'!T3)</f>
        <v>14.646065057055552</v>
      </c>
      <c r="P165" s="204">
        <f>P164*('Scenario Inputs'!$G$3/'Scenario Inputs'!U3)</f>
        <v>15.221209833715688</v>
      </c>
      <c r="Q165" s="204">
        <f>Q164*('Scenario Inputs'!$G$3/'Scenario Inputs'!V3)</f>
        <v>15.758464072489454</v>
      </c>
      <c r="R165" s="204">
        <f>R164*('Scenario Inputs'!$G$3/'Scenario Inputs'!W3)</f>
        <v>16.260324002012805</v>
      </c>
      <c r="S165" s="204">
        <f>S164*('Scenario Inputs'!$G$3/'Scenario Inputs'!X3)</f>
        <v>16.72912139937916</v>
      </c>
      <c r="T165" s="204">
        <f>T164*('Scenario Inputs'!$G$3/'Scenario Inputs'!Y3)</f>
        <v>16.400914876806258</v>
      </c>
      <c r="U165" s="204">
        <f>U164*('Scenario Inputs'!$G$3/'Scenario Inputs'!Z3)</f>
        <v>15.320422604722262</v>
      </c>
      <c r="V165" s="204">
        <f>V164*('Scenario Inputs'!$G$3/'Scenario Inputs'!AA3)</f>
        <v>14.311113163523158</v>
      </c>
      <c r="W165" s="204">
        <f>W164*('Scenario Inputs'!$G$3/'Scenario Inputs'!AB3)</f>
        <v>13.368297028310254</v>
      </c>
      <c r="X165" s="204">
        <f>X164*('Scenario Inputs'!$G$3/'Scenario Inputs'!AC3)</f>
        <v>12.487593620085175</v>
      </c>
      <c r="Y165" s="204">
        <f>Y164*('Scenario Inputs'!$G$3/'Scenario Inputs'!AD3)</f>
        <v>11.664910952393965</v>
      </c>
      <c r="Z165" s="204">
        <f>Z164*('Scenario Inputs'!$G$3/'Scenario Inputs'!AE3)</f>
        <v>10.896426618850249</v>
      </c>
      <c r="AA165" s="204">
        <f>AA164*('Scenario Inputs'!$G$3/'Scenario Inputs'!AF3)</f>
        <v>10.178570033200394</v>
      </c>
      <c r="AB165" s="204">
        <f>AB164*('Scenario Inputs'!$G$3/'Scenario Inputs'!AG3)</f>
        <v>9.5080058394131548</v>
      </c>
      <c r="AC165" s="204">
        <f>AC164*('Scenario Inputs'!$G$3/'Scenario Inputs'!AH3)</f>
        <v>8.8816184147126158</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 t="shared" ref="E170" si="89">E165*E169</f>
        <v>0.99830455761121262</v>
      </c>
      <c r="F170" s="52">
        <f t="shared" ref="F170:AC170" si="90">F165*F169</f>
        <v>3.0373449078729591</v>
      </c>
      <c r="G170" s="52">
        <f t="shared" si="90"/>
        <v>7.4772998283513825</v>
      </c>
      <c r="H170" s="52">
        <f t="shared" si="90"/>
        <v>12.063032591023811</v>
      </c>
      <c r="I170" s="52">
        <f t="shared" si="90"/>
        <v>13.770868099511176</v>
      </c>
      <c r="J170" s="52">
        <f t="shared" si="90"/>
        <v>8.64180110466347</v>
      </c>
      <c r="K170" s="52">
        <f t="shared" si="90"/>
        <v>9.3928679660739416</v>
      </c>
      <c r="L170" s="52">
        <f t="shared" si="90"/>
        <v>10.078421743368601</v>
      </c>
      <c r="M170" s="52">
        <f t="shared" si="90"/>
        <v>10.706688172822549</v>
      </c>
      <c r="N170" s="52">
        <f t="shared" si="90"/>
        <v>11.28148109166075</v>
      </c>
      <c r="O170" s="52">
        <f t="shared" si="90"/>
        <v>11.794476190446836</v>
      </c>
      <c r="P170" s="52">
        <f t="shared" si="90"/>
        <v>12.257640279091245</v>
      </c>
      <c r="Q170" s="52">
        <f t="shared" si="90"/>
        <v>12.690291117575757</v>
      </c>
      <c r="R170" s="52">
        <f t="shared" si="90"/>
        <v>13.094438918820911</v>
      </c>
      <c r="S170" s="52">
        <f t="shared" si="90"/>
        <v>13.471961462920039</v>
      </c>
      <c r="T170" s="52">
        <f t="shared" si="90"/>
        <v>13.207656750292079</v>
      </c>
      <c r="U170" s="52">
        <f t="shared" si="90"/>
        <v>12.337536323582839</v>
      </c>
      <c r="V170" s="52">
        <f t="shared" si="90"/>
        <v>11.5247394305852</v>
      </c>
      <c r="W170" s="52">
        <f t="shared" si="90"/>
        <v>10.765489596898247</v>
      </c>
      <c r="X170" s="52">
        <f t="shared" si="90"/>
        <v>10.056259142254591</v>
      </c>
      <c r="Y170" s="52">
        <f t="shared" si="90"/>
        <v>9.3937527899628606</v>
      </c>
      <c r="Z170" s="52">
        <f t="shared" si="90"/>
        <v>8.7748923561601053</v>
      </c>
      <c r="AA170" s="52">
        <f t="shared" si="90"/>
        <v>8.1968024477362782</v>
      </c>
      <c r="AB170" s="52">
        <f t="shared" si="90"/>
        <v>7.6567971024794135</v>
      </c>
      <c r="AC170" s="52">
        <f t="shared" si="90"/>
        <v>7.1523673093680697</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 si="91">(E170*1000000)/(E171*1000)</f>
        <v>0.71877026809167333</v>
      </c>
      <c r="F172" s="155">
        <f t="shared" ref="F172:AC172" si="92">(F170*1000000)/(F171*1000)</f>
        <v>2.1738298024706304</v>
      </c>
      <c r="G172" s="155">
        <f t="shared" si="92"/>
        <v>5.3186873571579536</v>
      </c>
      <c r="H172" s="155">
        <f t="shared" si="92"/>
        <v>8.5290341916087566</v>
      </c>
      <c r="I172" s="155">
        <f t="shared" si="92"/>
        <v>9.6793166294289819</v>
      </c>
      <c r="J172" s="155">
        <f t="shared" si="92"/>
        <v>6.0387449069175325</v>
      </c>
      <c r="K172" s="155">
        <f t="shared" si="92"/>
        <v>6.5255055650191141</v>
      </c>
      <c r="L172" s="155">
        <f t="shared" si="92"/>
        <v>6.9611117777115972</v>
      </c>
      <c r="M172" s="155">
        <f t="shared" si="92"/>
        <v>7.3527045001204527</v>
      </c>
      <c r="N172" s="155">
        <f t="shared" si="92"/>
        <v>7.7037365199928702</v>
      </c>
      <c r="O172" s="155">
        <f t="shared" si="92"/>
        <v>8.0090621873639183</v>
      </c>
      <c r="P172" s="155">
        <f t="shared" si="92"/>
        <v>8.276816703704613</v>
      </c>
      <c r="Q172" s="155">
        <f t="shared" si="92"/>
        <v>8.5218314152236179</v>
      </c>
      <c r="R172" s="155">
        <f t="shared" si="92"/>
        <v>8.7456244084239643</v>
      </c>
      <c r="S172" s="155">
        <f t="shared" si="92"/>
        <v>8.9497672147034972</v>
      </c>
      <c r="T172" s="155">
        <f t="shared" si="92"/>
        <v>8.7271391532337805</v>
      </c>
      <c r="U172" s="155">
        <f t="shared" si="92"/>
        <v>8.1048196480546331</v>
      </c>
      <c r="V172" s="155">
        <f t="shared" si="92"/>
        <v>7.5299884858493504</v>
      </c>
      <c r="W172" s="155">
        <f t="shared" si="92"/>
        <v>6.995916777619926</v>
      </c>
      <c r="X172" s="155">
        <f t="shared" si="92"/>
        <v>6.4999571931485578</v>
      </c>
      <c r="Y172" s="155">
        <f t="shared" si="92"/>
        <v>6.0399798257984383</v>
      </c>
      <c r="Z172" s="155">
        <f t="shared" si="92"/>
        <v>5.6121063807357121</v>
      </c>
      <c r="AA172" s="155">
        <f t="shared" si="92"/>
        <v>5.2142410239884862</v>
      </c>
      <c r="AB172" s="155">
        <f t="shared" si="92"/>
        <v>4.8450451906317156</v>
      </c>
      <c r="AC172" s="155">
        <f t="shared" si="92"/>
        <v>4.5025189031226027</v>
      </c>
    </row>
    <row r="173" spans="2:29" ht="15" thickTop="1" x14ac:dyDescent="0.3"/>
  </sheetData>
  <mergeCells count="1">
    <mergeCell ref="B46:D4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98C93-E058-4753-9190-895A64849824}">
  <sheetPr>
    <tabColor theme="4" tint="0.59999389629810485"/>
  </sheetPr>
  <dimension ref="B1:AC173"/>
  <sheetViews>
    <sheetView showGridLines="0" zoomScale="80" zoomScaleNormal="80" workbookViewId="0">
      <pane xSplit="4" ySplit="3" topLeftCell="E4" activePane="bottomRight" state="frozen"/>
      <selection pane="topRight" activeCell="E1" sqref="E1"/>
      <selection pane="bottomLeft" activeCell="A4" sqref="A4"/>
      <selection pane="bottomRight" activeCell="T117" sqref="T117"/>
    </sheetView>
  </sheetViews>
  <sheetFormatPr defaultRowHeight="14.4" x14ac:dyDescent="0.3"/>
  <cols>
    <col min="1" max="1" width="5.6640625" customWidth="1"/>
    <col min="2" max="2" width="70.6640625" customWidth="1"/>
    <col min="3" max="3" width="10.33203125" customWidth="1"/>
    <col min="4" max="4" width="9.6640625" bestFit="1" customWidth="1"/>
    <col min="5" max="5" width="9.33203125" bestFit="1" customWidth="1"/>
    <col min="10" max="29" width="11" bestFit="1" customWidth="1"/>
  </cols>
  <sheetData>
    <row r="1" spans="2:29" ht="18" x14ac:dyDescent="0.35">
      <c r="B1" s="1" t="str">
        <f>"Scenario "&amp;'Scenario Inputs'!B35</f>
        <v>Scenario A - Alternative Pathway 1</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Inputs'!J36*('Scenario Inputs'!J3/'Scenario Inputs'!$G$3)</f>
        <v>28.364499587221808</v>
      </c>
      <c r="F4" s="148">
        <f>'Scenario Inputs'!K36*('Scenario Inputs'!K3/'Scenario Inputs'!$G$3)</f>
        <v>32.156642034747236</v>
      </c>
      <c r="G4" s="148">
        <f>'Scenario Inputs'!L36*('Scenario Inputs'!L3/'Scenario Inputs'!$G$3)</f>
        <v>31.086524386269133</v>
      </c>
      <c r="H4" s="148">
        <f>'Scenario Inputs'!M36*('Scenario Inputs'!M3/'Scenario Inputs'!$G$3)</f>
        <v>31.63597604748665</v>
      </c>
      <c r="I4" s="148">
        <f>'Scenario Inputs'!N36*('Scenario Inputs'!N3/'Scenario Inputs'!$G$3)</f>
        <v>26.62758963275218</v>
      </c>
      <c r="J4" s="148">
        <f>'Scenario Inputs'!O36*('Scenario Inputs'!O3/'Scenario Inputs'!$G$3)</f>
        <v>14.43090977892623</v>
      </c>
      <c r="K4" s="148">
        <f>'Scenario Inputs'!P36*('Scenario Inputs'!P3/'Scenario Inputs'!$G$3)</f>
        <v>14.576019381040094</v>
      </c>
      <c r="L4" s="14">
        <f>'Scenario Inputs'!Q36*('Scenario Inputs'!Q3/'Scenario Inputs'!$G$3)</f>
        <v>14.719899117418894</v>
      </c>
      <c r="M4" s="14">
        <f>'Scenario Inputs'!R36*('Scenario Inputs'!R3/'Scenario Inputs'!$G$3)</f>
        <v>14.850832399238296</v>
      </c>
      <c r="N4" s="14">
        <f>'Scenario Inputs'!S36*('Scenario Inputs'!S3/'Scenario Inputs'!$G$3)</f>
        <v>14.995556579769614</v>
      </c>
      <c r="O4" s="14">
        <f>'Scenario Inputs'!T36*('Scenario Inputs'!T3/'Scenario Inputs'!$G$3)</f>
        <v>9.8505918827526671</v>
      </c>
      <c r="P4" s="14">
        <f>'Scenario Inputs'!U36*('Scenario Inputs'!U3/'Scenario Inputs'!$G$3)</f>
        <v>10.047603720407723</v>
      </c>
      <c r="Q4" s="14">
        <f>'Scenario Inputs'!V36*('Scenario Inputs'!V3/'Scenario Inputs'!$G$3)</f>
        <v>10.248555794815879</v>
      </c>
      <c r="R4" s="14">
        <f>'Scenario Inputs'!W36*('Scenario Inputs'!W3/'Scenario Inputs'!$G$3)</f>
        <v>10.453526910712194</v>
      </c>
      <c r="S4" s="14">
        <f>'Scenario Inputs'!X36*('Scenario Inputs'!X3/'Scenario Inputs'!$G$3)</f>
        <v>10.662597448926439</v>
      </c>
      <c r="T4" s="14">
        <f>'Scenario Inputs'!Y36*('Scenario Inputs'!Y3/'Scenario Inputs'!$G$3)</f>
        <v>0</v>
      </c>
      <c r="U4" s="14">
        <f>'Scenario Inputs'!Z36*('Scenario Inputs'!Z3/'Scenario Inputs'!$G$3)</f>
        <v>0</v>
      </c>
      <c r="V4" s="14">
        <f>'Scenario Inputs'!AA36*('Scenario Inputs'!AA3/'Scenario Inputs'!$G$3)</f>
        <v>0</v>
      </c>
      <c r="W4" s="14">
        <f>'Scenario Inputs'!AB36*('Scenario Inputs'!AB3/'Scenario Inputs'!$G$3)</f>
        <v>0</v>
      </c>
      <c r="X4" s="14">
        <f>'Scenario Inputs'!AC36*('Scenario Inputs'!AC3/'Scenario Inputs'!$G$3)</f>
        <v>0</v>
      </c>
      <c r="Y4" s="14">
        <f>'Scenario Inputs'!AD36*('Scenario Inputs'!AD3/'Scenario Inputs'!$G$3)</f>
        <v>0</v>
      </c>
      <c r="Z4" s="14">
        <f>'Scenario Inputs'!AE36*('Scenario Inputs'!AE3/'Scenario Inputs'!$G$3)</f>
        <v>0</v>
      </c>
      <c r="AA4" s="14">
        <f>'Scenario Inputs'!AF36*('Scenario Inputs'!AF3/'Scenario Inputs'!$G$3)</f>
        <v>0</v>
      </c>
      <c r="AB4" s="14">
        <f>'Scenario Inputs'!AG36*('Scenario Inputs'!AG3/'Scenario Inputs'!$G$3)</f>
        <v>0</v>
      </c>
      <c r="AC4" s="14">
        <f>'Scenario Inputs'!AH36*('Scenario Inputs'!AH3/'Scenario Inputs'!$G$3)</f>
        <v>0</v>
      </c>
    </row>
    <row r="5" spans="2:29" x14ac:dyDescent="0.3">
      <c r="B5" s="3" t="s">
        <v>88</v>
      </c>
      <c r="C5" s="3" t="s">
        <v>86</v>
      </c>
      <c r="D5" s="3" t="s">
        <v>87</v>
      </c>
      <c r="E5" s="88">
        <f>'Scenario Inputs'!J40*('Scenario Inputs'!J3/'Scenario Inputs'!$G$3)</f>
        <v>0</v>
      </c>
      <c r="F5" s="88">
        <f>'Scenario Inputs'!K40*('Scenario Inputs'!K3/'Scenario Inputs'!$G$3)</f>
        <v>0</v>
      </c>
      <c r="G5" s="88">
        <f>'Scenario Inputs'!L40*('Scenario Inputs'!L3/'Scenario Inputs'!$G$3)</f>
        <v>0</v>
      </c>
      <c r="H5" s="88">
        <f>'Scenario Inputs'!M40*('Scenario Inputs'!M3/'Scenario Inputs'!$G$3)</f>
        <v>0</v>
      </c>
      <c r="I5" s="88">
        <f>'Scenario Inputs'!N40*('Scenario Inputs'!N3/'Scenario Inputs'!$G$3)</f>
        <v>0</v>
      </c>
      <c r="J5" s="88">
        <f>'Scenario Inputs'!O40*('Scenario Inputs'!O3/'Scenario Inputs'!$G$3)</f>
        <v>0.28017651361001505</v>
      </c>
      <c r="K5" s="88">
        <f>'Scenario Inputs'!P40*('Scenario Inputs'!P3/'Scenario Inputs'!$G$3)</f>
        <v>0.2833057577879971</v>
      </c>
      <c r="L5" s="88">
        <f>'Scenario Inputs'!Q40*('Scenario Inputs'!Q3/'Scenario Inputs'!$G$3)</f>
        <v>0.28518621521960308</v>
      </c>
      <c r="M5" s="88">
        <f>'Scenario Inputs'!R40*('Scenario Inputs'!R3/'Scenario Inputs'!$G$3)</f>
        <v>0.28831569227157033</v>
      </c>
      <c r="N5" s="88">
        <f>'Scenario Inputs'!S40*('Scenario Inputs'!S3/'Scenario Inputs'!$G$3)</f>
        <v>0.2914562739195285</v>
      </c>
      <c r="O5" s="88">
        <f>'Scenario Inputs'!T40*('Scenario Inputs'!T3/'Scenario Inputs'!$G$3)</f>
        <v>0.29460715255649639</v>
      </c>
      <c r="P5" s="88">
        <f>'Scenario Inputs'!U40*('Scenario Inputs'!U3/'Scenario Inputs'!$G$3)</f>
        <v>0.30049929560762634</v>
      </c>
      <c r="Q5" s="88">
        <f>'Scenario Inputs'!V40*('Scenario Inputs'!V3/'Scenario Inputs'!$G$3)</f>
        <v>0.30650928151977891</v>
      </c>
      <c r="R5" s="88">
        <f>'Scenario Inputs'!W40*('Scenario Inputs'!W3/'Scenario Inputs'!$G$3)</f>
        <v>0.31263946715017443</v>
      </c>
      <c r="S5" s="88">
        <f>'Scenario Inputs'!X40*('Scenario Inputs'!X3/'Scenario Inputs'!$G$3)</f>
        <v>0.31889225649317793</v>
      </c>
      <c r="T5" s="88">
        <f>'Scenario Inputs'!Y40*('Scenario Inputs'!Y3/'Scenario Inputs'!$G$3)</f>
        <v>0</v>
      </c>
      <c r="U5" s="88">
        <f>'Scenario Inputs'!Z40*('Scenario Inputs'!Z3/'Scenario Inputs'!$G$3)</f>
        <v>0</v>
      </c>
      <c r="V5" s="88">
        <f>'Scenario Inputs'!AA40*('Scenario Inputs'!AA3/'Scenario Inputs'!$G$3)</f>
        <v>0</v>
      </c>
      <c r="W5" s="88">
        <f>'Scenario Inputs'!AB40*('Scenario Inputs'!AB3/'Scenario Inputs'!$G$3)</f>
        <v>0</v>
      </c>
      <c r="X5" s="88">
        <f>'Scenario Inputs'!AC40*('Scenario Inputs'!AC3/'Scenario Inputs'!$G$3)</f>
        <v>0</v>
      </c>
      <c r="Y5" s="88">
        <f>'Scenario Inputs'!AD40*('Scenario Inputs'!AD3/'Scenario Inputs'!$G$3)</f>
        <v>0</v>
      </c>
      <c r="Z5" s="88">
        <f>'Scenario Inputs'!AE40*('Scenario Inputs'!AE3/'Scenario Inputs'!$G$3)</f>
        <v>0</v>
      </c>
      <c r="AA5" s="88">
        <f>'Scenario Inputs'!AF40*('Scenario Inputs'!AF3/'Scenario Inputs'!$G$3)</f>
        <v>0</v>
      </c>
      <c r="AB5" s="88">
        <f>'Scenario Inputs'!AG40*('Scenario Inputs'!AG3/'Scenario Inputs'!$G$3)</f>
        <v>0</v>
      </c>
      <c r="AC5" s="88">
        <f>'Scenario Inputs'!AH40*('Scenario Inputs'!AH3/'Scenario Inputs'!$G$3)</f>
        <v>0</v>
      </c>
    </row>
    <row r="6" spans="2:29" x14ac:dyDescent="0.3">
      <c r="B6" s="17" t="s">
        <v>89</v>
      </c>
      <c r="C6" s="17" t="s">
        <v>86</v>
      </c>
      <c r="D6" s="17" t="s">
        <v>87</v>
      </c>
      <c r="E6" s="16">
        <f t="shared" ref="E6:AC6" si="0">E5+E4</f>
        <v>28.364499587221808</v>
      </c>
      <c r="F6" s="16">
        <f t="shared" si="0"/>
        <v>32.156642034747236</v>
      </c>
      <c r="G6" s="16">
        <f t="shared" si="0"/>
        <v>31.086524386269133</v>
      </c>
      <c r="H6" s="16">
        <f t="shared" si="0"/>
        <v>31.63597604748665</v>
      </c>
      <c r="I6" s="16">
        <f t="shared" si="0"/>
        <v>26.62758963275218</v>
      </c>
      <c r="J6" s="16">
        <f t="shared" si="0"/>
        <v>14.711086292536246</v>
      </c>
      <c r="K6" s="16">
        <f t="shared" si="0"/>
        <v>14.85932513882809</v>
      </c>
      <c r="L6" s="16">
        <f t="shared" si="0"/>
        <v>15.005085332638497</v>
      </c>
      <c r="M6" s="16">
        <f t="shared" si="0"/>
        <v>15.139148091509867</v>
      </c>
      <c r="N6" s="16">
        <f t="shared" si="0"/>
        <v>15.287012853689143</v>
      </c>
      <c r="O6" s="16">
        <f t="shared" si="0"/>
        <v>10.145199035309163</v>
      </c>
      <c r="P6" s="16">
        <f t="shared" si="0"/>
        <v>10.348103016015349</v>
      </c>
      <c r="Q6" s="16">
        <f t="shared" si="0"/>
        <v>10.555065076335657</v>
      </c>
      <c r="R6" s="16">
        <f t="shared" si="0"/>
        <v>10.766166377862369</v>
      </c>
      <c r="S6" s="16">
        <f t="shared" si="0"/>
        <v>10.981489705419618</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28.364499587221808</v>
      </c>
      <c r="F8" s="41">
        <f t="shared" ref="F8:AC8" si="1">F4</f>
        <v>32.156642034747236</v>
      </c>
      <c r="G8" s="41">
        <f t="shared" si="1"/>
        <v>31.086524386269133</v>
      </c>
      <c r="H8" s="41">
        <f t="shared" si="1"/>
        <v>31.63597604748665</v>
      </c>
      <c r="I8" s="41">
        <f t="shared" si="1"/>
        <v>26.62758963275218</v>
      </c>
      <c r="J8" s="41">
        <f t="shared" si="1"/>
        <v>14.43090977892623</v>
      </c>
      <c r="K8" s="41">
        <f t="shared" si="1"/>
        <v>14.576019381040094</v>
      </c>
      <c r="L8" s="41">
        <f t="shared" si="1"/>
        <v>14.719899117418894</v>
      </c>
      <c r="M8" s="41">
        <f t="shared" si="1"/>
        <v>14.850832399238296</v>
      </c>
      <c r="N8" s="41">
        <f t="shared" si="1"/>
        <v>14.995556579769614</v>
      </c>
      <c r="O8" s="41">
        <f t="shared" si="1"/>
        <v>9.8505918827526671</v>
      </c>
      <c r="P8" s="41">
        <f t="shared" si="1"/>
        <v>10.047603720407723</v>
      </c>
      <c r="Q8" s="41">
        <f t="shared" si="1"/>
        <v>10.248555794815879</v>
      </c>
      <c r="R8" s="41">
        <f t="shared" si="1"/>
        <v>10.453526910712194</v>
      </c>
      <c r="S8" s="41">
        <f t="shared" si="1"/>
        <v>10.662597448926439</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196"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27.787282020621845</v>
      </c>
      <c r="G12" s="74">
        <f t="shared" ref="G12:AC12" si="2">F21</f>
        <v>58.691720804570316</v>
      </c>
      <c r="H12" s="74">
        <f t="shared" si="2"/>
        <v>87.882940738189347</v>
      </c>
      <c r="I12" s="74">
        <f t="shared" si="2"/>
        <v>116.98441108606823</v>
      </c>
      <c r="J12" s="74">
        <f t="shared" si="2"/>
        <v>140.55332664968824</v>
      </c>
      <c r="K12" s="74">
        <f t="shared" si="2"/>
        <v>151.66670314507192</v>
      </c>
      <c r="L12" s="74">
        <f t="shared" si="2"/>
        <v>162.68314308024475</v>
      </c>
      <c r="M12" s="74">
        <f t="shared" si="2"/>
        <v>173.60352711039582</v>
      </c>
      <c r="N12" s="74">
        <f t="shared" si="2"/>
        <v>184.41723878805652</v>
      </c>
      <c r="O12" s="74">
        <f t="shared" si="2"/>
        <v>195.14008331614156</v>
      </c>
      <c r="P12" s="74">
        <f t="shared" si="2"/>
        <v>200.59197190161674</v>
      </c>
      <c r="Q12" s="74">
        <f t="shared" si="2"/>
        <v>206.11957120282278</v>
      </c>
      <c r="R12" s="74">
        <f t="shared" si="2"/>
        <v>211.72511243235661</v>
      </c>
      <c r="S12" s="74">
        <f t="shared" si="2"/>
        <v>217.41085600156609</v>
      </c>
      <c r="T12" s="74">
        <f t="shared" si="2"/>
        <v>223.1790924363892</v>
      </c>
      <c r="U12" s="74">
        <f t="shared" si="2"/>
        <v>218.37761744171272</v>
      </c>
      <c r="V12" s="74">
        <f t="shared" si="2"/>
        <v>213.67944138007172</v>
      </c>
      <c r="W12" s="74">
        <f t="shared" si="2"/>
        <v>209.08234187822086</v>
      </c>
      <c r="X12" s="74">
        <f t="shared" si="2"/>
        <v>204.5841443750528</v>
      </c>
      <c r="Y12" s="74">
        <f t="shared" si="2"/>
        <v>200.18272109296794</v>
      </c>
      <c r="Z12" s="74">
        <f t="shared" si="2"/>
        <v>195.87599003137382</v>
      </c>
      <c r="AA12" s="74">
        <f t="shared" si="2"/>
        <v>191.66191398183884</v>
      </c>
      <c r="AB12" s="74">
        <f t="shared" si="2"/>
        <v>187.53849956443358</v>
      </c>
      <c r="AC12" s="74">
        <f t="shared" si="2"/>
        <v>183.50379628480437</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0.55574564041244356</v>
      </c>
      <c r="G14" s="43">
        <f t="shared" ref="G14:AC14" si="3">G13*G12</f>
        <v>1.1738344160913943</v>
      </c>
      <c r="H14" s="43">
        <f t="shared" si="3"/>
        <v>1.7576588147637886</v>
      </c>
      <c r="I14" s="43">
        <f t="shared" si="3"/>
        <v>2.3396882217213668</v>
      </c>
      <c r="J14" s="43">
        <f t="shared" si="3"/>
        <v>2.8110665329937361</v>
      </c>
      <c r="K14" s="43">
        <f t="shared" si="3"/>
        <v>3.0333340629014409</v>
      </c>
      <c r="L14" s="43">
        <f t="shared" si="3"/>
        <v>3.2536628616049339</v>
      </c>
      <c r="M14" s="43">
        <f t="shared" si="3"/>
        <v>3.4720705422078808</v>
      </c>
      <c r="N14" s="43">
        <f t="shared" si="3"/>
        <v>3.6883447757611338</v>
      </c>
      <c r="O14" s="43">
        <f t="shared" si="3"/>
        <v>3.9028016663228344</v>
      </c>
      <c r="P14" s="43">
        <f t="shared" si="3"/>
        <v>4.0118394380323386</v>
      </c>
      <c r="Q14" s="43">
        <f t="shared" si="3"/>
        <v>4.1223914240564596</v>
      </c>
      <c r="R14" s="43">
        <f t="shared" si="3"/>
        <v>4.2345022486471358</v>
      </c>
      <c r="S14" s="43">
        <f t="shared" si="3"/>
        <v>4.3482171200313253</v>
      </c>
      <c r="T14" s="43">
        <f t="shared" si="3"/>
        <v>4.4635818487277881</v>
      </c>
      <c r="U14" s="43">
        <f t="shared" si="3"/>
        <v>4.3675523488342582</v>
      </c>
      <c r="V14" s="43">
        <f t="shared" si="3"/>
        <v>4.2735888276014382</v>
      </c>
      <c r="W14" s="43">
        <f t="shared" si="3"/>
        <v>4.1816468375644211</v>
      </c>
      <c r="X14" s="43">
        <f t="shared" si="3"/>
        <v>4.0916828875010598</v>
      </c>
      <c r="Y14" s="43">
        <f t="shared" si="3"/>
        <v>4.0036544218593626</v>
      </c>
      <c r="Z14" s="43">
        <f t="shared" si="3"/>
        <v>3.9175198006274798</v>
      </c>
      <c r="AA14" s="43">
        <f t="shared" si="3"/>
        <v>3.8332382796367801</v>
      </c>
      <c r="AB14" s="43">
        <f t="shared" si="3"/>
        <v>3.7507699912886747</v>
      </c>
      <c r="AC14" s="43">
        <f t="shared" si="3"/>
        <v>3.6700759256960906</v>
      </c>
    </row>
    <row r="15" spans="2:29" x14ac:dyDescent="0.3">
      <c r="B15" s="19" t="s">
        <v>96</v>
      </c>
      <c r="C15" s="3" t="s">
        <v>86</v>
      </c>
      <c r="D15" s="3" t="s">
        <v>87</v>
      </c>
      <c r="E15" s="25">
        <f t="shared" ref="E15:AC15" si="4">E8</f>
        <v>28.364499587221808</v>
      </c>
      <c r="F15" s="25">
        <f t="shared" si="4"/>
        <v>32.156642034747236</v>
      </c>
      <c r="G15" s="25">
        <f t="shared" si="4"/>
        <v>31.086524386269133</v>
      </c>
      <c r="H15" s="25">
        <f t="shared" si="4"/>
        <v>31.63597604748665</v>
      </c>
      <c r="I15" s="25">
        <f t="shared" si="4"/>
        <v>26.62758963275218</v>
      </c>
      <c r="J15" s="25">
        <f t="shared" si="4"/>
        <v>14.43090977892623</v>
      </c>
      <c r="K15" s="25">
        <f t="shared" si="4"/>
        <v>14.576019381040094</v>
      </c>
      <c r="L15" s="25">
        <f t="shared" si="4"/>
        <v>14.719899117418894</v>
      </c>
      <c r="M15" s="25">
        <f t="shared" si="4"/>
        <v>14.850832399238296</v>
      </c>
      <c r="N15" s="25">
        <f t="shared" si="4"/>
        <v>14.995556579769614</v>
      </c>
      <c r="O15" s="25">
        <f t="shared" si="4"/>
        <v>9.8505918827526671</v>
      </c>
      <c r="P15" s="25">
        <f t="shared" si="4"/>
        <v>10.047603720407723</v>
      </c>
      <c r="Q15" s="25">
        <f t="shared" si="4"/>
        <v>10.248555794815879</v>
      </c>
      <c r="R15" s="25">
        <f t="shared" si="4"/>
        <v>10.453526910712194</v>
      </c>
      <c r="S15" s="25">
        <f t="shared" si="4"/>
        <v>10.662597448926439</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Inputs'!J45</f>
        <v>4.07E-2</v>
      </c>
      <c r="F17" s="26">
        <f>'Scenario Inputs'!K45</f>
        <v>4.07E-2</v>
      </c>
      <c r="G17" s="26">
        <f>'Scenario Inputs'!L45</f>
        <v>4.07E-2</v>
      </c>
      <c r="H17" s="26">
        <f>'Scenario Inputs'!M45</f>
        <v>4.07E-2</v>
      </c>
      <c r="I17" s="26">
        <f>'Scenario Inputs'!N45</f>
        <v>4.07E-2</v>
      </c>
      <c r="J17" s="26">
        <f>'Scenario Inputs'!O45</f>
        <v>4.07E-2</v>
      </c>
      <c r="K17" s="26">
        <f>'Scenario Inputs'!P45</f>
        <v>4.07E-2</v>
      </c>
      <c r="L17" s="26">
        <f>'Scenario Inputs'!Q45</f>
        <v>4.07E-2</v>
      </c>
      <c r="M17" s="26">
        <f>'Scenario Inputs'!R45</f>
        <v>4.07E-2</v>
      </c>
      <c r="N17" s="26">
        <f>'Scenario Inputs'!S45</f>
        <v>4.07E-2</v>
      </c>
      <c r="O17" s="26">
        <f>'Scenario Inputs'!T45</f>
        <v>4.07E-2</v>
      </c>
      <c r="P17" s="26">
        <f>'Scenario Inputs'!U45</f>
        <v>4.07E-2</v>
      </c>
      <c r="Q17" s="26">
        <f>'Scenario Inputs'!V45</f>
        <v>4.07E-2</v>
      </c>
      <c r="R17" s="26">
        <f>'Scenario Inputs'!W45</f>
        <v>4.07E-2</v>
      </c>
      <c r="S17" s="26">
        <f>'Scenario Inputs'!X45</f>
        <v>4.07E-2</v>
      </c>
      <c r="T17" s="26">
        <f>'Scenario Inputs'!Y45</f>
        <v>4.07E-2</v>
      </c>
      <c r="U17" s="26">
        <f>'Scenario Inputs'!Z45</f>
        <v>4.07E-2</v>
      </c>
      <c r="V17" s="26">
        <f>'Scenario Inputs'!AA45</f>
        <v>4.07E-2</v>
      </c>
      <c r="W17" s="26">
        <f>'Scenario Inputs'!AB45</f>
        <v>4.07E-2</v>
      </c>
      <c r="X17" s="26">
        <f>'Scenario Inputs'!AC45</f>
        <v>4.07E-2</v>
      </c>
      <c r="Y17" s="26">
        <f>'Scenario Inputs'!AD45</f>
        <v>4.07E-2</v>
      </c>
      <c r="Z17" s="26">
        <f>'Scenario Inputs'!AE45</f>
        <v>4.07E-2</v>
      </c>
      <c r="AA17" s="26">
        <f>'Scenario Inputs'!AF45</f>
        <v>4.07E-2</v>
      </c>
      <c r="AB17" s="26">
        <f>'Scenario Inputs'!AG45</f>
        <v>4.07E-2</v>
      </c>
      <c r="AC17" s="26">
        <f>'Scenario Inputs'!AH45</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1.1535612258040955</v>
      </c>
      <c r="G19" s="43">
        <f t="shared" ref="G19:AC19" si="5">(G12+G14)*G17</f>
        <v>2.4365280974809318</v>
      </c>
      <c r="H19" s="43">
        <f t="shared" si="5"/>
        <v>3.6483724018051924</v>
      </c>
      <c r="I19" s="43">
        <f t="shared" si="5"/>
        <v>4.8564908418270365</v>
      </c>
      <c r="J19" s="43">
        <f t="shared" si="5"/>
        <v>5.8349308025351574</v>
      </c>
      <c r="K19" s="43">
        <f t="shared" si="5"/>
        <v>6.2962915143645164</v>
      </c>
      <c r="L19" s="43">
        <f t="shared" si="5"/>
        <v>6.7536280018332819</v>
      </c>
      <c r="M19" s="43">
        <f t="shared" si="5"/>
        <v>7.2069768244609707</v>
      </c>
      <c r="N19" s="43">
        <f t="shared" si="5"/>
        <v>7.6558972510473779</v>
      </c>
      <c r="O19" s="43">
        <f t="shared" si="5"/>
        <v>8.1010454187863008</v>
      </c>
      <c r="P19" s="43">
        <f t="shared" si="5"/>
        <v>8.3273751215237173</v>
      </c>
      <c r="Q19" s="43">
        <f t="shared" si="5"/>
        <v>8.5568478789139846</v>
      </c>
      <c r="R19" s="43">
        <f t="shared" si="5"/>
        <v>8.789556317516853</v>
      </c>
      <c r="S19" s="43">
        <f t="shared" si="5"/>
        <v>9.0255942760490147</v>
      </c>
      <c r="T19" s="43">
        <f t="shared" si="5"/>
        <v>9.2650568434042615</v>
      </c>
      <c r="U19" s="43">
        <f t="shared" si="5"/>
        <v>9.0657284104752627</v>
      </c>
      <c r="V19" s="43">
        <f t="shared" si="5"/>
        <v>8.8706883294522978</v>
      </c>
      <c r="W19" s="43">
        <f t="shared" si="5"/>
        <v>8.6798443407324601</v>
      </c>
      <c r="X19" s="43">
        <f t="shared" si="5"/>
        <v>8.4931061695859427</v>
      </c>
      <c r="Y19" s="43">
        <f t="shared" si="5"/>
        <v>8.3103854834534712</v>
      </c>
      <c r="Z19" s="43">
        <f t="shared" si="5"/>
        <v>8.1315958501624532</v>
      </c>
      <c r="AA19" s="43">
        <f t="shared" si="5"/>
        <v>7.9566526970420579</v>
      </c>
      <c r="AB19" s="43">
        <f t="shared" si="5"/>
        <v>7.7854732709178958</v>
      </c>
      <c r="AC19" s="43">
        <f t="shared" si="5"/>
        <v>7.6179765989673687</v>
      </c>
    </row>
    <row r="20" spans="2:29" x14ac:dyDescent="0.3">
      <c r="B20" s="18" t="s">
        <v>234</v>
      </c>
      <c r="C20" s="3" t="s">
        <v>86</v>
      </c>
      <c r="D20" s="3" t="s">
        <v>87</v>
      </c>
      <c r="E20" s="43">
        <f>E15*E16*E17</f>
        <v>0.57721756659996382</v>
      </c>
      <c r="F20" s="43">
        <f>F15*F16*F17</f>
        <v>0.65438766540710624</v>
      </c>
      <c r="G20" s="43">
        <f t="shared" ref="G20:AC20" si="6">G15*G16*G17</f>
        <v>0.63261077126057685</v>
      </c>
      <c r="H20" s="43">
        <f t="shared" si="6"/>
        <v>0.64379211256635338</v>
      </c>
      <c r="I20" s="43">
        <f t="shared" si="6"/>
        <v>0.54187144902650686</v>
      </c>
      <c r="J20" s="43">
        <f t="shared" si="6"/>
        <v>0.29366901400114875</v>
      </c>
      <c r="K20" s="43">
        <f t="shared" si="6"/>
        <v>0.29662199440416592</v>
      </c>
      <c r="L20" s="43">
        <f t="shared" si="6"/>
        <v>0.29954994703947452</v>
      </c>
      <c r="M20" s="43">
        <f t="shared" si="6"/>
        <v>0.30221443932449932</v>
      </c>
      <c r="N20" s="43">
        <f t="shared" si="6"/>
        <v>0.30515957639831165</v>
      </c>
      <c r="O20" s="43">
        <f t="shared" si="6"/>
        <v>0.20045954481401679</v>
      </c>
      <c r="P20" s="43">
        <f t="shared" si="6"/>
        <v>0.20446873571029717</v>
      </c>
      <c r="Q20" s="43">
        <f t="shared" si="6"/>
        <v>0.20855811042450312</v>
      </c>
      <c r="R20" s="43">
        <f t="shared" si="6"/>
        <v>0.21272927263299315</v>
      </c>
      <c r="S20" s="43">
        <f t="shared" si="6"/>
        <v>0.21698385808565304</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27.787282020621845</v>
      </c>
      <c r="F21" s="76">
        <f>F12+F14+F15-F19-F20</f>
        <v>58.691720804570316</v>
      </c>
      <c r="G21" s="76">
        <f t="shared" ref="G21:AC21" si="7">G12+G14+G15-G19-G20</f>
        <v>87.882940738189347</v>
      </c>
      <c r="H21" s="76">
        <f t="shared" si="7"/>
        <v>116.98441108606823</v>
      </c>
      <c r="I21" s="76">
        <f t="shared" si="7"/>
        <v>140.55332664968824</v>
      </c>
      <c r="J21" s="76">
        <f t="shared" si="7"/>
        <v>151.66670314507192</v>
      </c>
      <c r="K21" s="76">
        <f t="shared" si="7"/>
        <v>162.68314308024475</v>
      </c>
      <c r="L21" s="76">
        <f t="shared" si="7"/>
        <v>173.60352711039582</v>
      </c>
      <c r="M21" s="76">
        <f t="shared" si="7"/>
        <v>184.41723878805652</v>
      </c>
      <c r="N21" s="76">
        <f t="shared" si="7"/>
        <v>195.14008331614156</v>
      </c>
      <c r="O21" s="76">
        <f t="shared" si="7"/>
        <v>200.59197190161674</v>
      </c>
      <c r="P21" s="76">
        <f t="shared" si="7"/>
        <v>206.11957120282278</v>
      </c>
      <c r="Q21" s="76">
        <f t="shared" si="7"/>
        <v>211.72511243235661</v>
      </c>
      <c r="R21" s="76">
        <f t="shared" si="7"/>
        <v>217.41085600156609</v>
      </c>
      <c r="S21" s="76">
        <f t="shared" si="7"/>
        <v>223.1790924363892</v>
      </c>
      <c r="T21" s="76">
        <f t="shared" si="7"/>
        <v>218.37761744171272</v>
      </c>
      <c r="U21" s="76">
        <f t="shared" si="7"/>
        <v>213.67944138007172</v>
      </c>
      <c r="V21" s="76">
        <f t="shared" si="7"/>
        <v>209.08234187822086</v>
      </c>
      <c r="W21" s="76">
        <f t="shared" si="7"/>
        <v>204.5841443750528</v>
      </c>
      <c r="X21" s="76">
        <f t="shared" si="7"/>
        <v>200.18272109296794</v>
      </c>
      <c r="Y21" s="76">
        <f t="shared" si="7"/>
        <v>195.87599003137382</v>
      </c>
      <c r="Z21" s="76">
        <f t="shared" si="7"/>
        <v>191.66191398183884</v>
      </c>
      <c r="AA21" s="76">
        <f t="shared" si="7"/>
        <v>187.53849956443358</v>
      </c>
      <c r="AB21" s="76">
        <f t="shared" si="7"/>
        <v>183.50379628480437</v>
      </c>
      <c r="AC21" s="76">
        <f t="shared" si="7"/>
        <v>179.55589561153309</v>
      </c>
    </row>
    <row r="22" spans="2:29" x14ac:dyDescent="0.3">
      <c r="B22" s="27" t="s">
        <v>245</v>
      </c>
      <c r="C22" s="28" t="s">
        <v>86</v>
      </c>
      <c r="D22" s="28" t="s">
        <v>87</v>
      </c>
      <c r="E22" s="170">
        <f>AVERAGE(SUM(E12,E14),(E21*(1/(1+E29))))</f>
        <v>13.458917960196574</v>
      </c>
      <c r="F22" s="170">
        <f t="shared" ref="F22:AC22" si="8">AVERAGE(SUM(F12,F14),(F21*(1/(1+F29))))</f>
        <v>42.599161222055614</v>
      </c>
      <c r="G22" s="170">
        <f t="shared" si="8"/>
        <v>72.499347763478852</v>
      </c>
      <c r="H22" s="170">
        <f t="shared" si="8"/>
        <v>101.48232200163798</v>
      </c>
      <c r="I22" s="170">
        <f t="shared" si="8"/>
        <v>127.73980159116509</v>
      </c>
      <c r="J22" s="170">
        <f t="shared" si="8"/>
        <v>145.14277159137583</v>
      </c>
      <c r="K22" s="170">
        <f t="shared" si="8"/>
        <v>156.14646492784834</v>
      </c>
      <c r="L22" s="170">
        <f t="shared" si="8"/>
        <v>167.05419542970418</v>
      </c>
      <c r="M22" s="170">
        <f t="shared" si="8"/>
        <v>177.86127009824631</v>
      </c>
      <c r="N22" s="170">
        <f t="shared" si="8"/>
        <v>188.56992987942968</v>
      </c>
      <c r="O22" s="170">
        <f t="shared" si="8"/>
        <v>196.67923184588528</v>
      </c>
      <c r="P22" s="170">
        <f t="shared" si="8"/>
        <v>202.13701716978716</v>
      </c>
      <c r="Q22" s="170">
        <f t="shared" si="8"/>
        <v>207.67116654658724</v>
      </c>
      <c r="R22" s="170">
        <f t="shared" si="8"/>
        <v>213.28391273697872</v>
      </c>
      <c r="S22" s="170">
        <f t="shared" si="8"/>
        <v>218.97751797917959</v>
      </c>
      <c r="T22" s="170">
        <f t="shared" si="8"/>
        <v>219.59369858870434</v>
      </c>
      <c r="U22" s="170">
        <f t="shared" si="8"/>
        <v>214.86935975726698</v>
      </c>
      <c r="V22" s="170">
        <f t="shared" si="8"/>
        <v>210.24666035144912</v>
      </c>
      <c r="W22" s="170">
        <f t="shared" si="8"/>
        <v>205.72341370064805</v>
      </c>
      <c r="X22" s="170">
        <f t="shared" si="8"/>
        <v>201.29748017829229</v>
      </c>
      <c r="Y22" s="170">
        <f t="shared" si="8"/>
        <v>196.96676618973652</v>
      </c>
      <c r="Z22" s="170">
        <f t="shared" si="8"/>
        <v>192.72922318193054</v>
      </c>
      <c r="AA22" s="170">
        <f t="shared" si="8"/>
        <v>188.58284667439449</v>
      </c>
      <c r="AB22" s="170">
        <f t="shared" si="8"/>
        <v>184.5256753110416</v>
      </c>
      <c r="AC22" s="170">
        <f t="shared" si="8"/>
        <v>180.55578993239985</v>
      </c>
    </row>
    <row r="23" spans="2:29" ht="15" thickBot="1" x14ac:dyDescent="0.35">
      <c r="B23" s="56" t="s">
        <v>229</v>
      </c>
      <c r="C23" s="57" t="s">
        <v>86</v>
      </c>
      <c r="D23" s="57" t="s">
        <v>87</v>
      </c>
      <c r="E23" s="75">
        <f t="shared" ref="E23" si="9">E19+E20</f>
        <v>0.57721756659996382</v>
      </c>
      <c r="F23" s="75">
        <f t="shared" ref="F23:AB23" si="10">F19+F20</f>
        <v>1.8079488912112018</v>
      </c>
      <c r="G23" s="75">
        <f t="shared" si="10"/>
        <v>3.0691388687415087</v>
      </c>
      <c r="H23" s="75">
        <f t="shared" si="10"/>
        <v>4.2921645143715459</v>
      </c>
      <c r="I23" s="75">
        <f t="shared" si="10"/>
        <v>5.3983622908535436</v>
      </c>
      <c r="J23" s="75">
        <f t="shared" si="10"/>
        <v>6.1285998165363065</v>
      </c>
      <c r="K23" s="75">
        <f t="shared" si="10"/>
        <v>6.5929135087686825</v>
      </c>
      <c r="L23" s="75">
        <f t="shared" si="10"/>
        <v>7.0531779488727562</v>
      </c>
      <c r="M23" s="75">
        <f t="shared" si="10"/>
        <v>7.5091912637854703</v>
      </c>
      <c r="N23" s="75">
        <f t="shared" si="10"/>
        <v>7.9610568274456899</v>
      </c>
      <c r="O23" s="75">
        <f t="shared" si="10"/>
        <v>8.3015049636003173</v>
      </c>
      <c r="P23" s="75">
        <f t="shared" si="10"/>
        <v>8.5318438572340138</v>
      </c>
      <c r="Q23" s="75">
        <f t="shared" si="10"/>
        <v>8.7654059893384879</v>
      </c>
      <c r="R23" s="75">
        <f t="shared" si="10"/>
        <v>9.002285590149846</v>
      </c>
      <c r="S23" s="75">
        <f t="shared" si="10"/>
        <v>9.2425781341346678</v>
      </c>
      <c r="T23" s="75">
        <f t="shared" si="10"/>
        <v>9.2650568434042615</v>
      </c>
      <c r="U23" s="75">
        <f t="shared" si="10"/>
        <v>9.0657284104752627</v>
      </c>
      <c r="V23" s="75">
        <f t="shared" si="10"/>
        <v>8.8706883294522978</v>
      </c>
      <c r="W23" s="75">
        <f t="shared" si="10"/>
        <v>8.6798443407324601</v>
      </c>
      <c r="X23" s="75">
        <f t="shared" si="10"/>
        <v>8.4931061695859427</v>
      </c>
      <c r="Y23" s="75">
        <f t="shared" si="10"/>
        <v>8.3103854834534712</v>
      </c>
      <c r="Z23" s="75">
        <f t="shared" si="10"/>
        <v>8.1315958501624532</v>
      </c>
      <c r="AA23" s="75">
        <f t="shared" si="10"/>
        <v>7.9566526970420579</v>
      </c>
      <c r="AB23" s="75">
        <f t="shared" si="10"/>
        <v>7.7854732709178958</v>
      </c>
      <c r="AC23" s="75">
        <f>AC19+AC20</f>
        <v>7.6179765989673687</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11">F5</f>
        <v>0</v>
      </c>
      <c r="G26" s="171">
        <f t="shared" si="11"/>
        <v>0</v>
      </c>
      <c r="H26" s="171">
        <f t="shared" si="11"/>
        <v>0</v>
      </c>
      <c r="I26" s="171">
        <f t="shared" si="11"/>
        <v>0</v>
      </c>
      <c r="J26" s="171">
        <f>J5</f>
        <v>0.28017651361001505</v>
      </c>
      <c r="K26" s="171">
        <f t="shared" si="11"/>
        <v>0.2833057577879971</v>
      </c>
      <c r="L26" s="171">
        <f t="shared" si="11"/>
        <v>0.28518621521960308</v>
      </c>
      <c r="M26" s="171">
        <f t="shared" si="11"/>
        <v>0.28831569227157033</v>
      </c>
      <c r="N26" s="171">
        <f t="shared" si="11"/>
        <v>0.2914562739195285</v>
      </c>
      <c r="O26" s="171">
        <f t="shared" si="11"/>
        <v>0.29460715255649639</v>
      </c>
      <c r="P26" s="171">
        <f t="shared" si="11"/>
        <v>0.30049929560762634</v>
      </c>
      <c r="Q26" s="171">
        <f t="shared" si="11"/>
        <v>0.30650928151977891</v>
      </c>
      <c r="R26" s="171">
        <f t="shared" si="11"/>
        <v>0.31263946715017443</v>
      </c>
      <c r="S26" s="171">
        <f t="shared" si="11"/>
        <v>0.31889225649317793</v>
      </c>
      <c r="T26" s="171">
        <f t="shared" si="11"/>
        <v>0</v>
      </c>
      <c r="U26" s="171">
        <f t="shared" si="11"/>
        <v>0</v>
      </c>
      <c r="V26" s="171">
        <f t="shared" si="11"/>
        <v>0</v>
      </c>
      <c r="W26" s="171">
        <f t="shared" si="11"/>
        <v>0</v>
      </c>
      <c r="X26" s="171">
        <f t="shared" si="11"/>
        <v>0</v>
      </c>
      <c r="Y26" s="171">
        <f t="shared" si="11"/>
        <v>0</v>
      </c>
      <c r="Z26" s="171">
        <f t="shared" si="11"/>
        <v>0</v>
      </c>
      <c r="AA26" s="171">
        <f t="shared" si="11"/>
        <v>0</v>
      </c>
      <c r="AB26" s="171">
        <f t="shared" si="11"/>
        <v>0</v>
      </c>
      <c r="AC26" s="171">
        <f t="shared" si="11"/>
        <v>0</v>
      </c>
    </row>
    <row r="27" spans="2:29" x14ac:dyDescent="0.3">
      <c r="B27" s="3" t="s">
        <v>230</v>
      </c>
      <c r="C27" s="36" t="s">
        <v>86</v>
      </c>
      <c r="D27" s="36" t="s">
        <v>87</v>
      </c>
      <c r="E27" s="38">
        <f t="shared" ref="E27" si="12">E23</f>
        <v>0.57721756659996382</v>
      </c>
      <c r="F27" s="38">
        <f t="shared" ref="F27:AB27" si="13">F23</f>
        <v>1.8079488912112018</v>
      </c>
      <c r="G27" s="38">
        <f t="shared" si="13"/>
        <v>3.0691388687415087</v>
      </c>
      <c r="H27" s="38">
        <f t="shared" si="13"/>
        <v>4.2921645143715459</v>
      </c>
      <c r="I27" s="38">
        <f t="shared" si="13"/>
        <v>5.3983622908535436</v>
      </c>
      <c r="J27" s="38">
        <f t="shared" si="13"/>
        <v>6.1285998165363065</v>
      </c>
      <c r="K27" s="38">
        <f t="shared" si="13"/>
        <v>6.5929135087686825</v>
      </c>
      <c r="L27" s="38">
        <f t="shared" si="13"/>
        <v>7.0531779488727562</v>
      </c>
      <c r="M27" s="38">
        <f t="shared" si="13"/>
        <v>7.5091912637854703</v>
      </c>
      <c r="N27" s="38">
        <f t="shared" si="13"/>
        <v>7.9610568274456899</v>
      </c>
      <c r="O27" s="38">
        <f t="shared" si="13"/>
        <v>8.3015049636003173</v>
      </c>
      <c r="P27" s="38">
        <f t="shared" si="13"/>
        <v>8.5318438572340138</v>
      </c>
      <c r="Q27" s="38">
        <f t="shared" si="13"/>
        <v>8.7654059893384879</v>
      </c>
      <c r="R27" s="38">
        <f t="shared" si="13"/>
        <v>9.002285590149846</v>
      </c>
      <c r="S27" s="38">
        <f t="shared" si="13"/>
        <v>9.2425781341346678</v>
      </c>
      <c r="T27" s="38">
        <f t="shared" si="13"/>
        <v>9.2650568434042615</v>
      </c>
      <c r="U27" s="38">
        <f t="shared" si="13"/>
        <v>9.0657284104752627</v>
      </c>
      <c r="V27" s="38">
        <f t="shared" si="13"/>
        <v>8.8706883294522978</v>
      </c>
      <c r="W27" s="38">
        <f t="shared" si="13"/>
        <v>8.6798443407324601</v>
      </c>
      <c r="X27" s="38">
        <f t="shared" si="13"/>
        <v>8.4931061695859427</v>
      </c>
      <c r="Y27" s="38">
        <f t="shared" si="13"/>
        <v>8.3103854834534712</v>
      </c>
      <c r="Z27" s="38">
        <f t="shared" si="13"/>
        <v>8.1315958501624532</v>
      </c>
      <c r="AA27" s="38">
        <f t="shared" si="13"/>
        <v>7.9566526970420579</v>
      </c>
      <c r="AB27" s="38">
        <f t="shared" si="13"/>
        <v>7.7854732709178958</v>
      </c>
      <c r="AC27" s="38">
        <f>AC23</f>
        <v>7.6179765989673687</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 si="14">E29*E22</f>
        <v>0.43472305011434936</v>
      </c>
      <c r="F30" s="38">
        <f t="shared" ref="F30:AB30" si="15">F29*F22</f>
        <v>1.3759529074723964</v>
      </c>
      <c r="G30" s="38">
        <f t="shared" si="15"/>
        <v>2.341728932760367</v>
      </c>
      <c r="H30" s="38">
        <f t="shared" si="15"/>
        <v>3.277879000652907</v>
      </c>
      <c r="I30" s="38">
        <f t="shared" si="15"/>
        <v>4.1259955913946325</v>
      </c>
      <c r="J30" s="38">
        <f t="shared" si="15"/>
        <v>4.6881115224014396</v>
      </c>
      <c r="K30" s="38">
        <f t="shared" si="15"/>
        <v>5.0435308171695015</v>
      </c>
      <c r="L30" s="38">
        <f t="shared" si="15"/>
        <v>5.3958505123794458</v>
      </c>
      <c r="M30" s="38">
        <f t="shared" si="15"/>
        <v>5.7449190241733561</v>
      </c>
      <c r="N30" s="38">
        <f t="shared" si="15"/>
        <v>6.0908087351055791</v>
      </c>
      <c r="O30" s="38">
        <f t="shared" si="15"/>
        <v>6.3527391886220954</v>
      </c>
      <c r="P30" s="38">
        <f t="shared" si="15"/>
        <v>6.5290256545841254</v>
      </c>
      <c r="Q30" s="38">
        <f t="shared" si="15"/>
        <v>6.7077786794547682</v>
      </c>
      <c r="R30" s="38">
        <f t="shared" si="15"/>
        <v>6.8890703814044132</v>
      </c>
      <c r="S30" s="38">
        <f t="shared" si="15"/>
        <v>7.0729738307275012</v>
      </c>
      <c r="T30" s="38">
        <f t="shared" si="15"/>
        <v>7.0928764644151512</v>
      </c>
      <c r="U30" s="38">
        <f t="shared" si="15"/>
        <v>6.9402803201597241</v>
      </c>
      <c r="V30" s="38">
        <f t="shared" si="15"/>
        <v>6.7909671293518068</v>
      </c>
      <c r="W30" s="38">
        <f t="shared" si="15"/>
        <v>6.6448662625309325</v>
      </c>
      <c r="X30" s="38">
        <f t="shared" si="15"/>
        <v>6.501908609758841</v>
      </c>
      <c r="Y30" s="38">
        <f t="shared" si="15"/>
        <v>6.3620265479284903</v>
      </c>
      <c r="Z30" s="38">
        <f t="shared" si="15"/>
        <v>6.225153908776357</v>
      </c>
      <c r="AA30" s="38">
        <f t="shared" si="15"/>
        <v>6.0912259475829424</v>
      </c>
      <c r="AB30" s="38">
        <f t="shared" si="15"/>
        <v>5.9601793125466438</v>
      </c>
      <c r="AC30" s="38">
        <f>AC29*AC22</f>
        <v>5.8319520148165154</v>
      </c>
    </row>
    <row r="31" spans="2:29" ht="15" thickBot="1" x14ac:dyDescent="0.35">
      <c r="B31" s="218" t="s">
        <v>100</v>
      </c>
      <c r="C31" s="229" t="s">
        <v>86</v>
      </c>
      <c r="D31" s="230" t="s">
        <v>87</v>
      </c>
      <c r="E31" s="231">
        <f>E26+E27+E30</f>
        <v>1.0119406167143132</v>
      </c>
      <c r="F31" s="231">
        <f t="shared" ref="F31:AC31" si="16">F26+F27+F30</f>
        <v>3.183901798683598</v>
      </c>
      <c r="G31" s="231">
        <f t="shared" si="16"/>
        <v>5.4108678015018761</v>
      </c>
      <c r="H31" s="231">
        <f t="shared" si="16"/>
        <v>7.5700435150244534</v>
      </c>
      <c r="I31" s="231">
        <f t="shared" si="16"/>
        <v>9.5243578822481751</v>
      </c>
      <c r="J31" s="231">
        <f t="shared" si="16"/>
        <v>11.096887852547761</v>
      </c>
      <c r="K31" s="231">
        <f t="shared" si="16"/>
        <v>11.919750083726182</v>
      </c>
      <c r="L31" s="231">
        <f t="shared" si="16"/>
        <v>12.734214676471804</v>
      </c>
      <c r="M31" s="231">
        <f t="shared" si="16"/>
        <v>13.542425980230398</v>
      </c>
      <c r="N31" s="231">
        <f t="shared" si="16"/>
        <v>14.343321836470798</v>
      </c>
      <c r="O31" s="231">
        <f t="shared" si="16"/>
        <v>14.948851304778909</v>
      </c>
      <c r="P31" s="231">
        <f t="shared" si="16"/>
        <v>15.361368807425766</v>
      </c>
      <c r="Q31" s="231">
        <f t="shared" si="16"/>
        <v>15.779693950313035</v>
      </c>
      <c r="R31" s="231">
        <f t="shared" si="16"/>
        <v>16.203995438704432</v>
      </c>
      <c r="S31" s="231">
        <f t="shared" si="16"/>
        <v>16.634444221355349</v>
      </c>
      <c r="T31" s="231">
        <f t="shared" si="16"/>
        <v>16.357933307819412</v>
      </c>
      <c r="U31" s="231">
        <f t="shared" si="16"/>
        <v>16.006008730634989</v>
      </c>
      <c r="V31" s="231">
        <f t="shared" si="16"/>
        <v>15.661655458804105</v>
      </c>
      <c r="W31" s="231">
        <f t="shared" si="16"/>
        <v>15.324710603263393</v>
      </c>
      <c r="X31" s="231">
        <f t="shared" si="16"/>
        <v>14.995014779344784</v>
      </c>
      <c r="Y31" s="231">
        <f t="shared" si="16"/>
        <v>14.672412031381961</v>
      </c>
      <c r="Z31" s="231">
        <f t="shared" si="16"/>
        <v>14.356749758938811</v>
      </c>
      <c r="AA31" s="231">
        <f t="shared" si="16"/>
        <v>14.047878644625001</v>
      </c>
      <c r="AB31" s="231">
        <f t="shared" si="16"/>
        <v>13.74565258346454</v>
      </c>
      <c r="AC31" s="231">
        <f t="shared" si="16"/>
        <v>13.449928613783884</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1.0119406167143132</v>
      </c>
      <c r="F33" s="222">
        <f>F31+F32</f>
        <v>3.183901798683598</v>
      </c>
      <c r="G33" s="222">
        <f t="shared" ref="G33:AC33" si="17">G31+G32</f>
        <v>5.4108678015018761</v>
      </c>
      <c r="H33" s="222">
        <f t="shared" si="17"/>
        <v>7.5700435150244534</v>
      </c>
      <c r="I33" s="222">
        <f t="shared" si="17"/>
        <v>9.5243578822481751</v>
      </c>
      <c r="J33" s="222">
        <f t="shared" si="17"/>
        <v>11.096887852547761</v>
      </c>
      <c r="K33" s="222">
        <f t="shared" si="17"/>
        <v>11.919750083726182</v>
      </c>
      <c r="L33" s="222">
        <f t="shared" si="17"/>
        <v>12.734214676471804</v>
      </c>
      <c r="M33" s="222">
        <f t="shared" si="17"/>
        <v>13.542425980230398</v>
      </c>
      <c r="N33" s="222">
        <f t="shared" si="17"/>
        <v>14.343321836470798</v>
      </c>
      <c r="O33" s="222">
        <f t="shared" si="17"/>
        <v>14.948851304778909</v>
      </c>
      <c r="P33" s="222">
        <f t="shared" si="17"/>
        <v>15.361368807425766</v>
      </c>
      <c r="Q33" s="222">
        <f t="shared" si="17"/>
        <v>15.779693950313035</v>
      </c>
      <c r="R33" s="222">
        <f t="shared" si="17"/>
        <v>16.203995438704432</v>
      </c>
      <c r="S33" s="222">
        <f t="shared" si="17"/>
        <v>16.634444221355349</v>
      </c>
      <c r="T33" s="222">
        <f t="shared" si="17"/>
        <v>16.357933307819412</v>
      </c>
      <c r="U33" s="222">
        <f t="shared" si="17"/>
        <v>16.006008730634989</v>
      </c>
      <c r="V33" s="222">
        <f t="shared" si="17"/>
        <v>15.661655458804105</v>
      </c>
      <c r="W33" s="222">
        <f t="shared" si="17"/>
        <v>15.324710603263393</v>
      </c>
      <c r="X33" s="222">
        <f t="shared" si="17"/>
        <v>14.995014779344784</v>
      </c>
      <c r="Y33" s="222">
        <f t="shared" si="17"/>
        <v>14.672412031381961</v>
      </c>
      <c r="Z33" s="222">
        <f t="shared" si="17"/>
        <v>14.356749758938811</v>
      </c>
      <c r="AA33" s="222">
        <f t="shared" si="17"/>
        <v>14.047878644625001</v>
      </c>
      <c r="AB33" s="222">
        <f t="shared" si="17"/>
        <v>13.74565258346454</v>
      </c>
      <c r="AC33" s="222">
        <f t="shared" si="17"/>
        <v>13.449928613783884</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1.0220600228814565</v>
      </c>
      <c r="F35" s="237">
        <f t="shared" ref="F35:AB35" si="18">F34*F33</f>
        <v>3.2157408166704342</v>
      </c>
      <c r="G35" s="237">
        <f t="shared" si="18"/>
        <v>5.4649764795168947</v>
      </c>
      <c r="H35" s="237">
        <f t="shared" si="18"/>
        <v>7.6457439501746975</v>
      </c>
      <c r="I35" s="237">
        <f t="shared" si="18"/>
        <v>9.6196014610706566</v>
      </c>
      <c r="J35" s="237">
        <f t="shared" si="18"/>
        <v>11.207856731073239</v>
      </c>
      <c r="K35" s="237">
        <f t="shared" si="18"/>
        <v>12.038947584563443</v>
      </c>
      <c r="L35" s="237">
        <f t="shared" si="18"/>
        <v>12.861556823236523</v>
      </c>
      <c r="M35" s="237">
        <f t="shared" si="18"/>
        <v>13.677850240032702</v>
      </c>
      <c r="N35" s="237">
        <f t="shared" si="18"/>
        <v>14.486755054835506</v>
      </c>
      <c r="O35" s="237">
        <f t="shared" si="18"/>
        <v>15.098339817826698</v>
      </c>
      <c r="P35" s="237">
        <f t="shared" si="18"/>
        <v>15.514982495500023</v>
      </c>
      <c r="Q35" s="237">
        <f t="shared" si="18"/>
        <v>15.937490889816166</v>
      </c>
      <c r="R35" s="237">
        <f t="shared" si="18"/>
        <v>16.366035393091476</v>
      </c>
      <c r="S35" s="237">
        <f t="shared" si="18"/>
        <v>16.800788663568902</v>
      </c>
      <c r="T35" s="237">
        <f t="shared" si="18"/>
        <v>16.521512640897605</v>
      </c>
      <c r="U35" s="237">
        <f t="shared" si="18"/>
        <v>16.166068817941337</v>
      </c>
      <c r="V35" s="237">
        <f t="shared" si="18"/>
        <v>15.818272013392146</v>
      </c>
      <c r="W35" s="237">
        <f t="shared" si="18"/>
        <v>15.477957709296026</v>
      </c>
      <c r="X35" s="237">
        <f t="shared" si="18"/>
        <v>15.144964927138231</v>
      </c>
      <c r="Y35" s="237">
        <f t="shared" si="18"/>
        <v>14.819136151695782</v>
      </c>
      <c r="Z35" s="237">
        <f t="shared" si="18"/>
        <v>14.500317256528199</v>
      </c>
      <c r="AA35" s="237">
        <f t="shared" si="18"/>
        <v>14.188357431071251</v>
      </c>
      <c r="AB35" s="237">
        <f t="shared" si="18"/>
        <v>13.883109109299186</v>
      </c>
      <c r="AC35" s="237">
        <f>AC34*AC33</f>
        <v>13.584427899921723</v>
      </c>
    </row>
    <row r="36" spans="2:29" ht="15" thickBot="1" x14ac:dyDescent="0.35">
      <c r="B36" s="238" t="s">
        <v>104</v>
      </c>
      <c r="C36" s="209" t="s">
        <v>86</v>
      </c>
      <c r="D36" s="205" t="s">
        <v>51</v>
      </c>
      <c r="E36" s="204">
        <f>E35*('Scenario Inputs'!$G$3/'Scenario Inputs'!J3)</f>
        <v>0.93037388901046236</v>
      </c>
      <c r="F36" s="204">
        <f>F35*('Scenario Inputs'!$G$3/'Scenario Inputs'!K3)</f>
        <v>2.8698683729814869</v>
      </c>
      <c r="G36" s="204">
        <f>G35*('Scenario Inputs'!$G$3/'Scenario Inputs'!L3)</f>
        <v>4.7815540077563288</v>
      </c>
      <c r="H36" s="204">
        <f>H35*('Scenario Inputs'!$G$3/'Scenario Inputs'!M3)</f>
        <v>6.5584369284024175</v>
      </c>
      <c r="I36" s="204">
        <f>I35*('Scenario Inputs'!$G$3/'Scenario Inputs'!N3)</f>
        <v>8.0897947763471922</v>
      </c>
      <c r="J36" s="204">
        <f>J35*('Scenario Inputs'!$G$3/'Scenario Inputs'!O3)</f>
        <v>9.2406564401812599</v>
      </c>
      <c r="K36" s="204">
        <f>K35*('Scenario Inputs'!$G$3/'Scenario Inputs'!P3)</f>
        <v>9.7312494401475664</v>
      </c>
      <c r="L36" s="204">
        <f>L35*('Scenario Inputs'!$G$3/'Scenario Inputs'!Q3)</f>
        <v>10.192329386654217</v>
      </c>
      <c r="M36" s="204">
        <f>M35*('Scenario Inputs'!$G$3/'Scenario Inputs'!R3)</f>
        <v>10.62667949020768</v>
      </c>
      <c r="N36" s="204">
        <f>N35*('Scenario Inputs'!$G$3/'Scenario Inputs'!S3)</f>
        <v>11.034449795585601</v>
      </c>
      <c r="O36" s="204">
        <f>O35*('Scenario Inputs'!$G$3/'Scenario Inputs'!T3)</f>
        <v>11.27479333443844</v>
      </c>
      <c r="P36" s="204">
        <f>P35*('Scenario Inputs'!$G$3/'Scenario Inputs'!U3)</f>
        <v>11.358749251335617</v>
      </c>
      <c r="Q36" s="204">
        <f>Q35*('Scenario Inputs'!$G$3/'Scenario Inputs'!V3)</f>
        <v>11.439288162415076</v>
      </c>
      <c r="R36" s="204">
        <f>R35*('Scenario Inputs'!$G$3/'Scenario Inputs'!W3)</f>
        <v>11.516549139813606</v>
      </c>
      <c r="S36" s="204">
        <f>S35*('Scenario Inputs'!$G$3/'Scenario Inputs'!X3)</f>
        <v>11.590665595432014</v>
      </c>
      <c r="T36" s="204">
        <f>T35*('Scenario Inputs'!$G$3/'Scenario Inputs'!Y3)</f>
        <v>11.174506242230031</v>
      </c>
      <c r="U36" s="204">
        <f>U35*('Scenario Inputs'!$G$3/'Scenario Inputs'!Z3)</f>
        <v>10.71970383817127</v>
      </c>
      <c r="V36" s="204">
        <f>V35*('Scenario Inputs'!$G$3/'Scenario Inputs'!AA3)</f>
        <v>10.2834118919577</v>
      </c>
      <c r="W36" s="204">
        <f>W35*('Scenario Inputs'!$G$3/'Scenario Inputs'!AB3)</f>
        <v>9.8648770279550195</v>
      </c>
      <c r="X36" s="204">
        <f>X35*('Scenario Inputs'!$G$3/'Scenario Inputs'!AC3)</f>
        <v>9.4633765329172501</v>
      </c>
      <c r="Y36" s="204">
        <f>Y35*('Scenario Inputs'!$G$3/'Scenario Inputs'!AD3)</f>
        <v>9.0782171080275198</v>
      </c>
      <c r="Z36" s="204">
        <f>Z35*('Scenario Inputs'!$G$3/'Scenario Inputs'!AE3)</f>
        <v>8.7087336717307995</v>
      </c>
      <c r="AA36" s="204">
        <f>AA35*('Scenario Inputs'!$G$3/'Scenario Inputs'!AF3)</f>
        <v>8.3542882112913546</v>
      </c>
      <c r="AB36" s="204">
        <f>AB35*('Scenario Inputs'!$G$3/'Scenario Inputs'!AG3)</f>
        <v>8.0142686810917994</v>
      </c>
      <c r="AC36" s="204">
        <f>AC35*('Scenario Inputs'!$G$3/'Scenario Inputs'!AH3)</f>
        <v>7.688087945771362</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E36*E40</f>
        <v>0.67526536864379361</v>
      </c>
      <c r="F41" s="52">
        <f t="shared" ref="F41:AC41" si="19">F36*F40</f>
        <v>2.0829504651099633</v>
      </c>
      <c r="G41" s="52">
        <f t="shared" si="19"/>
        <v>3.4704518988295434</v>
      </c>
      <c r="H41" s="52">
        <f t="shared" si="19"/>
        <v>4.7601135226344748</v>
      </c>
      <c r="I41" s="52">
        <f t="shared" si="19"/>
        <v>5.8715730486727917</v>
      </c>
      <c r="J41" s="52">
        <f t="shared" si="19"/>
        <v>6.7068684442835584</v>
      </c>
      <c r="K41" s="52">
        <f t="shared" si="19"/>
        <v>7.0629408436591037</v>
      </c>
      <c r="L41" s="52">
        <f t="shared" si="19"/>
        <v>7.3975926688336306</v>
      </c>
      <c r="M41" s="52">
        <f t="shared" si="19"/>
        <v>7.7128439739927339</v>
      </c>
      <c r="N41" s="52">
        <f t="shared" si="19"/>
        <v>8.0088036616360299</v>
      </c>
      <c r="O41" s="52">
        <f t="shared" si="19"/>
        <v>8.1832450021354202</v>
      </c>
      <c r="P41" s="52">
        <f t="shared" si="19"/>
        <v>8.2441802066193901</v>
      </c>
      <c r="Q41" s="52">
        <f t="shared" si="19"/>
        <v>8.3026353482808624</v>
      </c>
      <c r="R41" s="52">
        <f t="shared" si="19"/>
        <v>8.3587113656767151</v>
      </c>
      <c r="S41" s="52">
        <f t="shared" si="19"/>
        <v>8.4125050891645561</v>
      </c>
      <c r="T41" s="52">
        <f t="shared" si="19"/>
        <v>8.1104566306105568</v>
      </c>
      <c r="U41" s="52">
        <f t="shared" si="19"/>
        <v>7.7803610457447077</v>
      </c>
      <c r="V41" s="52">
        <f t="shared" si="19"/>
        <v>7.4637003511828981</v>
      </c>
      <c r="W41" s="52">
        <f t="shared" si="19"/>
        <v>7.1599277468897533</v>
      </c>
      <c r="X41" s="52">
        <f t="shared" si="19"/>
        <v>6.8685186875913402</v>
      </c>
      <c r="Y41" s="52">
        <f t="shared" si="19"/>
        <v>6.5889699770063741</v>
      </c>
      <c r="Z41" s="52">
        <f>Z36*Z40</f>
        <v>6.3207988989422139</v>
      </c>
      <c r="AA41" s="52">
        <f t="shared" si="19"/>
        <v>6.0635423837552649</v>
      </c>
      <c r="AB41" s="52">
        <f t="shared" si="19"/>
        <v>5.816756208736428</v>
      </c>
      <c r="AC41" s="52">
        <f t="shared" si="19"/>
        <v>5.5800142310408543</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AC43" si="20">(E41*1000000)/(E42*1000)</f>
        <v>0.50266210630486863</v>
      </c>
      <c r="F43" s="155">
        <f t="shared" si="20"/>
        <v>1.5409810286342724</v>
      </c>
      <c r="G43" s="155">
        <f t="shared" si="20"/>
        <v>2.55119064978259</v>
      </c>
      <c r="H43" s="155">
        <f t="shared" si="20"/>
        <v>3.4775276429282549</v>
      </c>
      <c r="I43" s="155">
        <f t="shared" si="20"/>
        <v>4.2634667956356971</v>
      </c>
      <c r="J43" s="155">
        <f t="shared" si="20"/>
        <v>4.8406479229854344</v>
      </c>
      <c r="K43" s="155">
        <f t="shared" si="20"/>
        <v>5.0671065471620329</v>
      </c>
      <c r="L43" s="155">
        <f t="shared" si="20"/>
        <v>5.2753664145463643</v>
      </c>
      <c r="M43" s="155">
        <f t="shared" si="20"/>
        <v>5.4676650730002265</v>
      </c>
      <c r="N43" s="155">
        <f t="shared" si="20"/>
        <v>5.6444195826363428</v>
      </c>
      <c r="O43" s="155">
        <f t="shared" si="20"/>
        <v>5.7341240445197066</v>
      </c>
      <c r="P43" s="155">
        <f t="shared" si="20"/>
        <v>5.7433414975701877</v>
      </c>
      <c r="Q43" s="155">
        <f t="shared" si="20"/>
        <v>5.7512502508846026</v>
      </c>
      <c r="R43" s="155">
        <f t="shared" si="20"/>
        <v>5.757766722455842</v>
      </c>
      <c r="S43" s="155">
        <f t="shared" si="20"/>
        <v>5.7629440571484754</v>
      </c>
      <c r="T43" s="155">
        <f t="shared" si="20"/>
        <v>5.5253141097317169</v>
      </c>
      <c r="U43" s="155">
        <f t="shared" si="20"/>
        <v>5.2686812738938826</v>
      </c>
      <c r="V43" s="155">
        <f t="shared" si="20"/>
        <v>5.026114234936145</v>
      </c>
      <c r="W43" s="155">
        <f t="shared" si="20"/>
        <v>4.7947120659456246</v>
      </c>
      <c r="X43" s="155">
        <f t="shared" si="20"/>
        <v>4.5741364899363361</v>
      </c>
      <c r="Y43" s="155">
        <f t="shared" si="20"/>
        <v>4.3643242840484096</v>
      </c>
      <c r="Z43" s="155">
        <f>(Z41*1000000)/(Z42*1000)</f>
        <v>4.1637980237703083</v>
      </c>
      <c r="AA43" s="155">
        <f t="shared" si="20"/>
        <v>3.9722513950624139</v>
      </c>
      <c r="AB43" s="155">
        <f t="shared" si="20"/>
        <v>3.7898929091720941</v>
      </c>
      <c r="AC43" s="155">
        <f t="shared" si="20"/>
        <v>3.6163462696115452</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Inputs'!J37*('Scenario Inputs'!J3/'Scenario Inputs'!$G$3)</f>
        <v>115.90116825911115</v>
      </c>
      <c r="F47" s="14">
        <f>'Scenario Inputs'!K37*('Scenario Inputs'!K3/'Scenario Inputs'!$G$3)</f>
        <v>137.73526362649537</v>
      </c>
      <c r="G47" s="14">
        <f>'Scenario Inputs'!L37*('Scenario Inputs'!L3/'Scenario Inputs'!$G$3)</f>
        <v>149.51910756778247</v>
      </c>
      <c r="H47" s="14">
        <f>'Scenario Inputs'!M37*('Scenario Inputs'!M3/'Scenario Inputs'!$G$3)</f>
        <v>136.7468766028</v>
      </c>
      <c r="I47" s="14">
        <f>'Scenario Inputs'!N37*('Scenario Inputs'!N3/'Scenario Inputs'!$G$3)</f>
        <v>115.44171322808376</v>
      </c>
      <c r="J47" s="14">
        <f>'Scenario Inputs'!O37*('Scenario Inputs'!O3/'Scenario Inputs'!$G$3)</f>
        <v>223.77855817126144</v>
      </c>
      <c r="K47" s="14">
        <f>'Scenario Inputs'!P37*('Scenario Inputs'!P3/'Scenario Inputs'!$G$3)</f>
        <v>225.91716611869748</v>
      </c>
      <c r="L47" s="14">
        <f>'Scenario Inputs'!Q37*('Scenario Inputs'!Q3/'Scenario Inputs'!$G$3)</f>
        <v>228.16790046430322</v>
      </c>
      <c r="M47" s="14">
        <f>'Scenario Inputs'!R37*('Scenario Inputs'!R3/'Scenario Inputs'!$G$3)</f>
        <v>230.16988245742661</v>
      </c>
      <c r="N47" s="14">
        <f>'Scenario Inputs'!S37*('Scenario Inputs'!S3/'Scenario Inputs'!$G$3)</f>
        <v>232.31953336803636</v>
      </c>
      <c r="O47" s="14">
        <f>'Scenario Inputs'!T37*('Scenario Inputs'!T3/'Scenario Inputs'!$G$3)</f>
        <v>235.28398501898363</v>
      </c>
      <c r="P47" s="14">
        <f>'Scenario Inputs'!U37*('Scenario Inputs'!U3/'Scenario Inputs'!$G$3)</f>
        <v>239.98966471936336</v>
      </c>
      <c r="Q47" s="14">
        <f>'Scenario Inputs'!V37*('Scenario Inputs'!V3/'Scenario Inputs'!$G$3)</f>
        <v>244.78945801375065</v>
      </c>
      <c r="R47" s="14">
        <f>'Scenario Inputs'!W37*('Scenario Inputs'!W3/'Scenario Inputs'!$G$3)</f>
        <v>249.68524717402562</v>
      </c>
      <c r="S47" s="14">
        <f>'Scenario Inputs'!X37*('Scenario Inputs'!X3/'Scenario Inputs'!$G$3)</f>
        <v>254.67895211750616</v>
      </c>
      <c r="T47" s="14">
        <f>'Scenario Inputs'!Y37*('Scenario Inputs'!Y3/'Scenario Inputs'!$G$3)</f>
        <v>130.7254624421156</v>
      </c>
      <c r="U47" s="14">
        <f>'Scenario Inputs'!Z37*('Scenario Inputs'!Z3/'Scenario Inputs'!$G$3)</f>
        <v>133.3399716909579</v>
      </c>
      <c r="V47" s="14">
        <f>'Scenario Inputs'!AA37*('Scenario Inputs'!AA3/'Scenario Inputs'!$G$3)</f>
        <v>136.00677112477709</v>
      </c>
      <c r="W47" s="14">
        <f>'Scenario Inputs'!AB37*('Scenario Inputs'!AB3/'Scenario Inputs'!$G$3)</f>
        <v>138.72690654727262</v>
      </c>
      <c r="X47" s="14">
        <f>'Scenario Inputs'!AC37*('Scenario Inputs'!AC3/'Scenario Inputs'!$G$3)</f>
        <v>141.50144467821806</v>
      </c>
      <c r="Y47" s="14">
        <f>'Scenario Inputs'!AD37*('Scenario Inputs'!AD3/'Scenario Inputs'!$G$3)</f>
        <v>105.15262572705073</v>
      </c>
      <c r="Z47" s="14">
        <f>'Scenario Inputs'!AE37*('Scenario Inputs'!AE3/'Scenario Inputs'!$G$3)</f>
        <v>107.25567824159175</v>
      </c>
      <c r="AA47" s="14">
        <f>'Scenario Inputs'!AF37*('Scenario Inputs'!AF3/'Scenario Inputs'!$G$3)</f>
        <v>109.40079180642358</v>
      </c>
      <c r="AB47" s="14">
        <f>'Scenario Inputs'!AG37*('Scenario Inputs'!AG3/'Scenario Inputs'!$G$3)</f>
        <v>111.58880764255204</v>
      </c>
      <c r="AC47" s="24">
        <f>'Scenario Inputs'!AH37*('Scenario Inputs'!AH3/'Scenario Inputs'!$G$3)</f>
        <v>113.82058379540308</v>
      </c>
    </row>
    <row r="48" spans="2:29" x14ac:dyDescent="0.3">
      <c r="B48" s="3" t="s">
        <v>88</v>
      </c>
      <c r="C48" s="3" t="s">
        <v>86</v>
      </c>
      <c r="D48" s="3" t="s">
        <v>87</v>
      </c>
      <c r="E48" s="15">
        <f>'Scenario Inputs'!J41*('Scenario Inputs'!J3/'Scenario Inputs'!$G$3)</f>
        <v>1.3391295506128342</v>
      </c>
      <c r="F48" s="15">
        <f>'Scenario Inputs'!K41*('Scenario Inputs'!K3/'Scenario Inputs'!$G$3)</f>
        <v>1.304283620058742</v>
      </c>
      <c r="G48" s="15">
        <f>'Scenario Inputs'!L41*('Scenario Inputs'!L3/'Scenario Inputs'!$G$3)</f>
        <v>5.9009421451637012</v>
      </c>
      <c r="H48" s="15">
        <f>'Scenario Inputs'!M41*('Scenario Inputs'!M3/'Scenario Inputs'!$G$3)</f>
        <v>7.4144086546786694</v>
      </c>
      <c r="I48" s="15">
        <f>'Scenario Inputs'!N41*('Scenario Inputs'!N3/'Scenario Inputs'!$G$3)</f>
        <v>7.8159758253061256</v>
      </c>
      <c r="J48" s="15">
        <f>'Scenario Inputs'!O41*('Scenario Inputs'!O3/'Scenario Inputs'!$G$3)</f>
        <v>9.967491726610838</v>
      </c>
      <c r="K48" s="15">
        <f>'Scenario Inputs'!P41*('Scenario Inputs'!P3/'Scenario Inputs'!$G$3)</f>
        <v>10.067870117374323</v>
      </c>
      <c r="L48" s="15">
        <f>'Scenario Inputs'!Q41*('Scenario Inputs'!Q3/'Scenario Inputs'!$G$3)</f>
        <v>10.169538532985758</v>
      </c>
      <c r="M48" s="15">
        <f>'Scenario Inputs'!R41*('Scenario Inputs'!R3/'Scenario Inputs'!$G$3)</f>
        <v>10.258375300912569</v>
      </c>
      <c r="N48" s="15">
        <f>'Scenario Inputs'!S41*('Scenario Inputs'!S3/'Scenario Inputs'!$G$3)</f>
        <v>10.345384858044524</v>
      </c>
      <c r="O48" s="15">
        <f>'Scenario Inputs'!T41*('Scenario Inputs'!T3/'Scenario Inputs'!$G$3)</f>
        <v>9.0015876340216732</v>
      </c>
      <c r="P48" s="15">
        <f>'Scenario Inputs'!U41*('Scenario Inputs'!U3/'Scenario Inputs'!$G$3)</f>
        <v>9.1816193867021099</v>
      </c>
      <c r="Q48" s="15">
        <f>'Scenario Inputs'!V41*('Scenario Inputs'!V3/'Scenario Inputs'!$G$3)</f>
        <v>9.3652517744361514</v>
      </c>
      <c r="R48" s="15">
        <f>'Scenario Inputs'!W41*('Scenario Inputs'!W3/'Scenario Inputs'!$G$3)</f>
        <v>9.552556809924873</v>
      </c>
      <c r="S48" s="15">
        <f>'Scenario Inputs'!X41*('Scenario Inputs'!X3/'Scenario Inputs'!$G$3)</f>
        <v>9.7436079461233707</v>
      </c>
      <c r="T48" s="15">
        <f>'Scenario Inputs'!Y41*('Scenario Inputs'!Y3/'Scenario Inputs'!$G$3)</f>
        <v>14.223174443698451</v>
      </c>
      <c r="U48" s="15">
        <f>'Scenario Inputs'!Z41*('Scenario Inputs'!Z3/'Scenario Inputs'!$G$3)</f>
        <v>14.507637932572418</v>
      </c>
      <c r="V48" s="15">
        <f>'Scenario Inputs'!AA41*('Scenario Inputs'!AA3/'Scenario Inputs'!$G$3)</f>
        <v>14.797790691223868</v>
      </c>
      <c r="W48" s="15">
        <f>'Scenario Inputs'!AB41*('Scenario Inputs'!AB3/'Scenario Inputs'!$G$3)</f>
        <v>15.093746505048346</v>
      </c>
      <c r="X48" s="15">
        <f>'Scenario Inputs'!AC41*('Scenario Inputs'!AC3/'Scenario Inputs'!$G$3)</f>
        <v>15.395621435149312</v>
      </c>
      <c r="Y48" s="15">
        <f>'Scenario Inputs'!AD41*('Scenario Inputs'!AD3/'Scenario Inputs'!$G$3)</f>
        <v>12.993776461150134</v>
      </c>
      <c r="Z48" s="15">
        <f>'Scenario Inputs'!AE41*('Scenario Inputs'!AE3/'Scenario Inputs'!$G$3)</f>
        <v>13.253651990373136</v>
      </c>
      <c r="AA48" s="15">
        <f>'Scenario Inputs'!AF41*('Scenario Inputs'!AF3/'Scenario Inputs'!$G$3)</f>
        <v>13.518725030180599</v>
      </c>
      <c r="AB48" s="15">
        <f>'Scenario Inputs'!AG41*('Scenario Inputs'!AG3/'Scenario Inputs'!$G$3)</f>
        <v>13.78909953078421</v>
      </c>
      <c r="AC48" s="68">
        <f>'Scenario Inputs'!AH41*('Scenario Inputs'!AH3/'Scenario Inputs'!$G$3)</f>
        <v>14.064881521399894</v>
      </c>
    </row>
    <row r="49" spans="2:29" x14ac:dyDescent="0.3">
      <c r="B49" s="17" t="s">
        <v>89</v>
      </c>
      <c r="C49" s="17" t="s">
        <v>86</v>
      </c>
      <c r="D49" s="17" t="s">
        <v>87</v>
      </c>
      <c r="E49" s="16">
        <f t="shared" ref="E49:AC49" si="21">E48+E47</f>
        <v>117.24029780972398</v>
      </c>
      <c r="F49" s="16">
        <f t="shared" si="21"/>
        <v>139.03954724655412</v>
      </c>
      <c r="G49" s="16">
        <f t="shared" si="21"/>
        <v>155.42004971294617</v>
      </c>
      <c r="H49" s="16">
        <f t="shared" si="21"/>
        <v>144.16128525747868</v>
      </c>
      <c r="I49" s="16">
        <f t="shared" si="21"/>
        <v>123.25768905338988</v>
      </c>
      <c r="J49" s="16">
        <f t="shared" si="21"/>
        <v>233.74604989787227</v>
      </c>
      <c r="K49" s="16">
        <f t="shared" si="21"/>
        <v>235.98503623607181</v>
      </c>
      <c r="L49" s="16">
        <f t="shared" si="21"/>
        <v>238.33743899728898</v>
      </c>
      <c r="M49" s="16">
        <f t="shared" si="21"/>
        <v>240.42825775833919</v>
      </c>
      <c r="N49" s="16">
        <f t="shared" si="21"/>
        <v>242.66491822608089</v>
      </c>
      <c r="O49" s="16">
        <f t="shared" si="21"/>
        <v>244.28557265300529</v>
      </c>
      <c r="P49" s="16">
        <f t="shared" si="21"/>
        <v>249.17128410606546</v>
      </c>
      <c r="Q49" s="16">
        <f t="shared" si="21"/>
        <v>254.15470978818681</v>
      </c>
      <c r="R49" s="16">
        <f t="shared" si="21"/>
        <v>259.23780398395047</v>
      </c>
      <c r="S49" s="16">
        <f t="shared" si="21"/>
        <v>264.42256006362953</v>
      </c>
      <c r="T49" s="16">
        <f t="shared" si="21"/>
        <v>144.94863688581404</v>
      </c>
      <c r="U49" s="16">
        <f t="shared" si="21"/>
        <v>147.8476096235303</v>
      </c>
      <c r="V49" s="16">
        <f t="shared" si="21"/>
        <v>150.80456181600096</v>
      </c>
      <c r="W49" s="16">
        <f t="shared" si="21"/>
        <v>153.82065305232098</v>
      </c>
      <c r="X49" s="16">
        <f t="shared" si="21"/>
        <v>156.89706611336737</v>
      </c>
      <c r="Y49" s="16">
        <f t="shared" si="21"/>
        <v>118.14640218820087</v>
      </c>
      <c r="Z49" s="16">
        <f t="shared" si="21"/>
        <v>120.5093302319649</v>
      </c>
      <c r="AA49" s="16">
        <f t="shared" si="21"/>
        <v>122.91951683660419</v>
      </c>
      <c r="AB49" s="16">
        <f t="shared" si="21"/>
        <v>125.37790717333625</v>
      </c>
      <c r="AC49" s="69">
        <f t="shared" si="21"/>
        <v>127.88546531680298</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51"/>
    </row>
    <row r="51" spans="2:29" x14ac:dyDescent="0.3">
      <c r="B51" s="40" t="s">
        <v>90</v>
      </c>
      <c r="C51" s="40" t="s">
        <v>86</v>
      </c>
      <c r="D51" s="40" t="s">
        <v>87</v>
      </c>
      <c r="E51" s="41">
        <f>E47</f>
        <v>115.90116825911115</v>
      </c>
      <c r="F51" s="41">
        <f t="shared" ref="F51:AC51" si="22">F47</f>
        <v>137.73526362649537</v>
      </c>
      <c r="G51" s="41">
        <f t="shared" si="22"/>
        <v>149.51910756778247</v>
      </c>
      <c r="H51" s="41">
        <f t="shared" si="22"/>
        <v>136.7468766028</v>
      </c>
      <c r="I51" s="41">
        <f t="shared" si="22"/>
        <v>115.44171322808376</v>
      </c>
      <c r="J51" s="41">
        <f t="shared" si="22"/>
        <v>223.77855817126144</v>
      </c>
      <c r="K51" s="41">
        <f t="shared" si="22"/>
        <v>225.91716611869748</v>
      </c>
      <c r="L51" s="41">
        <f t="shared" si="22"/>
        <v>228.16790046430322</v>
      </c>
      <c r="M51" s="41">
        <f t="shared" si="22"/>
        <v>230.16988245742661</v>
      </c>
      <c r="N51" s="41">
        <f t="shared" si="22"/>
        <v>232.31953336803636</v>
      </c>
      <c r="O51" s="41">
        <f t="shared" si="22"/>
        <v>235.28398501898363</v>
      </c>
      <c r="P51" s="41">
        <f t="shared" si="22"/>
        <v>239.98966471936336</v>
      </c>
      <c r="Q51" s="41">
        <f t="shared" si="22"/>
        <v>244.78945801375065</v>
      </c>
      <c r="R51" s="41">
        <f t="shared" si="22"/>
        <v>249.68524717402562</v>
      </c>
      <c r="S51" s="41">
        <f t="shared" si="22"/>
        <v>254.67895211750616</v>
      </c>
      <c r="T51" s="41">
        <f t="shared" si="22"/>
        <v>130.7254624421156</v>
      </c>
      <c r="U51" s="41">
        <f t="shared" si="22"/>
        <v>133.3399716909579</v>
      </c>
      <c r="V51" s="41">
        <f t="shared" si="22"/>
        <v>136.00677112477709</v>
      </c>
      <c r="W51" s="41">
        <f t="shared" si="22"/>
        <v>138.72690654727262</v>
      </c>
      <c r="X51" s="41">
        <f t="shared" si="22"/>
        <v>141.50144467821806</v>
      </c>
      <c r="Y51" s="41">
        <f t="shared" si="22"/>
        <v>105.15262572705073</v>
      </c>
      <c r="Z51" s="41">
        <f t="shared" si="22"/>
        <v>107.25567824159175</v>
      </c>
      <c r="AA51" s="41">
        <f t="shared" si="22"/>
        <v>109.40079180642358</v>
      </c>
      <c r="AB51" s="41">
        <f t="shared" si="22"/>
        <v>111.58880764255204</v>
      </c>
      <c r="AC51" s="41">
        <f t="shared" si="22"/>
        <v>113.82058379540308</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113.15431057137022</v>
      </c>
      <c r="G55" s="74">
        <f t="shared" ref="G55:AC55" si="23">F64</f>
        <v>246.68063626526791</v>
      </c>
      <c r="H55" s="74">
        <f t="shared" si="23"/>
        <v>385.6632383068461</v>
      </c>
      <c r="I55" s="74">
        <f t="shared" si="23"/>
        <v>508.23643245463734</v>
      </c>
      <c r="J55" s="74">
        <f t="shared" si="23"/>
        <v>606.53469069199139</v>
      </c>
      <c r="K55" s="74">
        <f t="shared" si="23"/>
        <v>807.81565162285722</v>
      </c>
      <c r="L55" s="74">
        <f t="shared" si="23"/>
        <v>1005.4786228123369</v>
      </c>
      <c r="M55" s="74">
        <f t="shared" si="23"/>
        <v>1199.7356360361521</v>
      </c>
      <c r="N55" s="74">
        <f t="shared" si="23"/>
        <v>1390.4403864689846</v>
      </c>
      <c r="O55" s="74">
        <f t="shared" si="23"/>
        <v>1577.8377428205758</v>
      </c>
      <c r="P55" s="74">
        <f t="shared" si="23"/>
        <v>1762.8169530611319</v>
      </c>
      <c r="Q55" s="74">
        <f t="shared" si="23"/>
        <v>1947.1465277412697</v>
      </c>
      <c r="R55" s="74">
        <f t="shared" si="23"/>
        <v>2130.9367658316851</v>
      </c>
      <c r="S55" s="74">
        <f t="shared" si="23"/>
        <v>2314.2966772098898</v>
      </c>
      <c r="T55" s="74">
        <f t="shared" si="23"/>
        <v>2497.334055956665</v>
      </c>
      <c r="U55" s="74">
        <f t="shared" si="23"/>
        <v>2554.1668991206429</v>
      </c>
      <c r="V55" s="74">
        <f t="shared" si="23"/>
        <v>2611.9411902262532</v>
      </c>
      <c r="W55" s="74">
        <f t="shared" si="23"/>
        <v>2670.6812920148395</v>
      </c>
      <c r="X55" s="74">
        <f t="shared" si="23"/>
        <v>2730.4118976109057</v>
      </c>
      <c r="Y55" s="74">
        <f t="shared" si="23"/>
        <v>2791.1580415767758</v>
      </c>
      <c r="Z55" s="74">
        <f t="shared" si="23"/>
        <v>2814.6948019114766</v>
      </c>
      <c r="AA55" s="74">
        <f t="shared" si="23"/>
        <v>2839.6175523341562</v>
      </c>
      <c r="AB55" s="74">
        <f t="shared" si="23"/>
        <v>2865.9280670011985</v>
      </c>
      <c r="AC55" s="74">
        <f t="shared" si="23"/>
        <v>2893.6288910592725</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24">E56*E55</f>
        <v>0</v>
      </c>
      <c r="F57" s="43">
        <f t="shared" ref="F57:AC57" si="25">F56*F55</f>
        <v>2.2630862114274315</v>
      </c>
      <c r="G57" s="43">
        <f t="shared" si="25"/>
        <v>4.9336127253053075</v>
      </c>
      <c r="H57" s="43">
        <f t="shared" si="25"/>
        <v>7.7132647661369287</v>
      </c>
      <c r="I57" s="43">
        <f t="shared" si="25"/>
        <v>10.164728649092757</v>
      </c>
      <c r="J57" s="43">
        <f t="shared" si="25"/>
        <v>12.130693813839704</v>
      </c>
      <c r="K57" s="43">
        <f t="shared" si="25"/>
        <v>16.15631303245716</v>
      </c>
      <c r="L57" s="43">
        <f t="shared" si="25"/>
        <v>20.10957245624698</v>
      </c>
      <c r="M57" s="43">
        <f t="shared" si="25"/>
        <v>23.994712720722795</v>
      </c>
      <c r="N57" s="43">
        <f t="shared" si="25"/>
        <v>27.808807729379716</v>
      </c>
      <c r="O57" s="43">
        <f t="shared" si="25"/>
        <v>31.556754856411544</v>
      </c>
      <c r="P57" s="43">
        <f t="shared" si="25"/>
        <v>35.256339061222668</v>
      </c>
      <c r="Q57" s="43">
        <f t="shared" si="25"/>
        <v>38.942930554825431</v>
      </c>
      <c r="R57" s="43">
        <f t="shared" si="25"/>
        <v>42.618735316633739</v>
      </c>
      <c r="S57" s="43">
        <f t="shared" si="25"/>
        <v>46.285933544197839</v>
      </c>
      <c r="T57" s="43">
        <f t="shared" si="25"/>
        <v>49.946681119133345</v>
      </c>
      <c r="U57" s="43">
        <f t="shared" si="25"/>
        <v>51.083337982412907</v>
      </c>
      <c r="V57" s="43">
        <f t="shared" si="25"/>
        <v>52.238823804525111</v>
      </c>
      <c r="W57" s="43">
        <f t="shared" si="25"/>
        <v>53.413625840296838</v>
      </c>
      <c r="X57" s="43">
        <f t="shared" si="25"/>
        <v>54.608237952218161</v>
      </c>
      <c r="Y57" s="43">
        <f t="shared" si="25"/>
        <v>55.823160831535567</v>
      </c>
      <c r="Z57" s="43">
        <f t="shared" si="25"/>
        <v>56.293896038229583</v>
      </c>
      <c r="AA57" s="43">
        <f t="shared" si="25"/>
        <v>56.792351046683173</v>
      </c>
      <c r="AB57" s="43">
        <f t="shared" si="25"/>
        <v>57.318561340024019</v>
      </c>
      <c r="AC57" s="43">
        <f t="shared" si="25"/>
        <v>57.872577821185502</v>
      </c>
    </row>
    <row r="58" spans="2:29" x14ac:dyDescent="0.3">
      <c r="B58" s="19" t="s">
        <v>96</v>
      </c>
      <c r="C58" s="3" t="s">
        <v>86</v>
      </c>
      <c r="D58" s="3" t="s">
        <v>87</v>
      </c>
      <c r="E58" s="25">
        <f t="shared" ref="E58" si="26">E51</f>
        <v>115.90116825911115</v>
      </c>
      <c r="F58" s="25">
        <f t="shared" ref="F58:AC58" si="27">F51</f>
        <v>137.73526362649537</v>
      </c>
      <c r="G58" s="25">
        <f t="shared" si="27"/>
        <v>149.51910756778247</v>
      </c>
      <c r="H58" s="25">
        <f t="shared" si="27"/>
        <v>136.7468766028</v>
      </c>
      <c r="I58" s="25">
        <f t="shared" si="27"/>
        <v>115.44171322808376</v>
      </c>
      <c r="J58" s="25">
        <f t="shared" si="27"/>
        <v>223.77855817126144</v>
      </c>
      <c r="K58" s="25">
        <f t="shared" si="27"/>
        <v>225.91716611869748</v>
      </c>
      <c r="L58" s="25">
        <f t="shared" si="27"/>
        <v>228.16790046430322</v>
      </c>
      <c r="M58" s="25">
        <f t="shared" si="27"/>
        <v>230.16988245742661</v>
      </c>
      <c r="N58" s="25">
        <f t="shared" si="27"/>
        <v>232.31953336803636</v>
      </c>
      <c r="O58" s="25">
        <f t="shared" si="27"/>
        <v>235.28398501898363</v>
      </c>
      <c r="P58" s="25">
        <f t="shared" si="27"/>
        <v>239.98966471936336</v>
      </c>
      <c r="Q58" s="25">
        <f t="shared" si="27"/>
        <v>244.78945801375065</v>
      </c>
      <c r="R58" s="25">
        <f t="shared" si="27"/>
        <v>249.68524717402562</v>
      </c>
      <c r="S58" s="25">
        <f t="shared" si="27"/>
        <v>254.67895211750616</v>
      </c>
      <c r="T58" s="25">
        <f t="shared" si="27"/>
        <v>130.7254624421156</v>
      </c>
      <c r="U58" s="25">
        <f t="shared" si="27"/>
        <v>133.3399716909579</v>
      </c>
      <c r="V58" s="25">
        <f t="shared" si="27"/>
        <v>136.00677112477709</v>
      </c>
      <c r="W58" s="25">
        <f t="shared" si="27"/>
        <v>138.72690654727262</v>
      </c>
      <c r="X58" s="25">
        <f t="shared" si="27"/>
        <v>141.50144467821806</v>
      </c>
      <c r="Y58" s="25">
        <f t="shared" si="27"/>
        <v>105.15262572705073</v>
      </c>
      <c r="Z58" s="25">
        <f t="shared" si="27"/>
        <v>107.25567824159175</v>
      </c>
      <c r="AA58" s="25">
        <f t="shared" si="27"/>
        <v>109.40079180642358</v>
      </c>
      <c r="AB58" s="25">
        <f t="shared" si="27"/>
        <v>111.58880764255204</v>
      </c>
      <c r="AC58" s="25">
        <f t="shared" si="27"/>
        <v>113.82058379540308</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Inputs'!J46</f>
        <v>4.7399999999999998E-2</v>
      </c>
      <c r="F60" s="26">
        <f>'Scenario Inputs'!K46</f>
        <v>4.7399999999999998E-2</v>
      </c>
      <c r="G60" s="26">
        <f>'Scenario Inputs'!L46</f>
        <v>4.7399999999999998E-2</v>
      </c>
      <c r="H60" s="26">
        <f>'Scenario Inputs'!M46</f>
        <v>4.7399999999999998E-2</v>
      </c>
      <c r="I60" s="26">
        <f>'Scenario Inputs'!N46</f>
        <v>4.7399999999999998E-2</v>
      </c>
      <c r="J60" s="26">
        <f>'Scenario Inputs'!O46</f>
        <v>4.7399999999999998E-2</v>
      </c>
      <c r="K60" s="26">
        <f>'Scenario Inputs'!P46</f>
        <v>4.7399999999999998E-2</v>
      </c>
      <c r="L60" s="26">
        <f>'Scenario Inputs'!Q46</f>
        <v>4.7399999999999998E-2</v>
      </c>
      <c r="M60" s="26">
        <f>'Scenario Inputs'!R46</f>
        <v>4.7399999999999998E-2</v>
      </c>
      <c r="N60" s="26">
        <f>'Scenario Inputs'!S46</f>
        <v>4.7399999999999998E-2</v>
      </c>
      <c r="O60" s="26">
        <f>'Scenario Inputs'!T46</f>
        <v>4.7399999999999998E-2</v>
      </c>
      <c r="P60" s="26">
        <f>'Scenario Inputs'!U46</f>
        <v>4.7399999999999998E-2</v>
      </c>
      <c r="Q60" s="26">
        <f>'Scenario Inputs'!V46</f>
        <v>4.7399999999999998E-2</v>
      </c>
      <c r="R60" s="26">
        <f>'Scenario Inputs'!W46</f>
        <v>4.7399999999999998E-2</v>
      </c>
      <c r="S60" s="26">
        <f>'Scenario Inputs'!X46</f>
        <v>4.7399999999999998E-2</v>
      </c>
      <c r="T60" s="26">
        <f>'Scenario Inputs'!Y46</f>
        <v>4.7399999999999998E-2</v>
      </c>
      <c r="U60" s="26">
        <f>'Scenario Inputs'!Z46</f>
        <v>4.7399999999999998E-2</v>
      </c>
      <c r="V60" s="26">
        <f>'Scenario Inputs'!AA46</f>
        <v>4.7399999999999998E-2</v>
      </c>
      <c r="W60" s="26">
        <f>'Scenario Inputs'!AB46</f>
        <v>4.7399999999999998E-2</v>
      </c>
      <c r="X60" s="26">
        <f>'Scenario Inputs'!AC46</f>
        <v>4.7399999999999998E-2</v>
      </c>
      <c r="Y60" s="26">
        <f>'Scenario Inputs'!AD46</f>
        <v>4.7399999999999998E-2</v>
      </c>
      <c r="Z60" s="26">
        <f>'Scenario Inputs'!AE46</f>
        <v>4.7399999999999998E-2</v>
      </c>
      <c r="AA60" s="26">
        <f>'Scenario Inputs'!AF46</f>
        <v>4.7399999999999998E-2</v>
      </c>
      <c r="AB60" s="26">
        <f>'Scenario Inputs'!AG46</f>
        <v>4.7399999999999998E-2</v>
      </c>
      <c r="AC60" s="26">
        <f>'Scenario Inputs'!AH46</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28">(E55+E57)*E60</f>
        <v>0</v>
      </c>
      <c r="F62" s="43">
        <f t="shared" ref="F62:AC62" si="29">(F55+F57)*F60</f>
        <v>5.4707846075046085</v>
      </c>
      <c r="G62" s="43">
        <f t="shared" si="29"/>
        <v>11.92651540215317</v>
      </c>
      <c r="H62" s="43">
        <f t="shared" si="29"/>
        <v>18.646046245659395</v>
      </c>
      <c r="I62" s="43">
        <f t="shared" si="29"/>
        <v>24.572215036316809</v>
      </c>
      <c r="J62" s="43">
        <f t="shared" si="29"/>
        <v>29.324739225576391</v>
      </c>
      <c r="K62" s="43">
        <f t="shared" si="29"/>
        <v>39.056271124661905</v>
      </c>
      <c r="L62" s="43">
        <f t="shared" si="29"/>
        <v>48.612880455730874</v>
      </c>
      <c r="M62" s="43">
        <f t="shared" si="29"/>
        <v>58.00481853107587</v>
      </c>
      <c r="N62" s="43">
        <f t="shared" si="29"/>
        <v>67.225011805002453</v>
      </c>
      <c r="O62" s="43">
        <f t="shared" si="29"/>
        <v>76.285299189889201</v>
      </c>
      <c r="P62" s="43">
        <f t="shared" si="29"/>
        <v>85.228674046599608</v>
      </c>
      <c r="Q62" s="43">
        <f t="shared" si="29"/>
        <v>94.140640323234905</v>
      </c>
      <c r="R62" s="43">
        <f t="shared" si="29"/>
        <v>103.02653075443031</v>
      </c>
      <c r="S62" s="43">
        <f t="shared" si="29"/>
        <v>111.89161574974374</v>
      </c>
      <c r="T62" s="43">
        <f t="shared" si="29"/>
        <v>120.74110693739283</v>
      </c>
      <c r="U62" s="43">
        <f t="shared" si="29"/>
        <v>123.48886123868485</v>
      </c>
      <c r="V62" s="43">
        <f t="shared" si="29"/>
        <v>126.28213266505888</v>
      </c>
      <c r="W62" s="43">
        <f t="shared" si="29"/>
        <v>129.12209910633345</v>
      </c>
      <c r="X62" s="43">
        <f t="shared" si="29"/>
        <v>132.00995442569206</v>
      </c>
      <c r="Y62" s="43">
        <f t="shared" si="29"/>
        <v>134.94690899415394</v>
      </c>
      <c r="Z62" s="43">
        <f t="shared" si="29"/>
        <v>136.08486428281606</v>
      </c>
      <c r="AA62" s="43">
        <f t="shared" si="29"/>
        <v>137.28982942025178</v>
      </c>
      <c r="AB62" s="43">
        <f t="shared" si="29"/>
        <v>138.56189018337395</v>
      </c>
      <c r="AC62" s="43">
        <f t="shared" si="29"/>
        <v>139.90116962493371</v>
      </c>
    </row>
    <row r="63" spans="2:29" x14ac:dyDescent="0.3">
      <c r="B63" s="18" t="s">
        <v>234</v>
      </c>
      <c r="C63" s="3" t="s">
        <v>86</v>
      </c>
      <c r="D63" s="3" t="s">
        <v>87</v>
      </c>
      <c r="E63" s="43">
        <f t="shared" ref="E63" si="30">E58*E59*E60</f>
        <v>2.7468576877409339</v>
      </c>
      <c r="F63" s="43">
        <f t="shared" ref="F63:AC63" si="31">F58*F59*F60</f>
        <v>3.2643257479479399</v>
      </c>
      <c r="G63" s="43">
        <f t="shared" si="31"/>
        <v>3.5436028493564442</v>
      </c>
      <c r="H63" s="43">
        <f t="shared" si="31"/>
        <v>3.24090097548636</v>
      </c>
      <c r="I63" s="43">
        <f t="shared" si="31"/>
        <v>2.7359686035055848</v>
      </c>
      <c r="J63" s="43">
        <f t="shared" si="31"/>
        <v>5.3035518286588959</v>
      </c>
      <c r="K63" s="43">
        <f t="shared" si="31"/>
        <v>5.3542368370131301</v>
      </c>
      <c r="L63" s="43">
        <f t="shared" si="31"/>
        <v>5.4075792410039858</v>
      </c>
      <c r="M63" s="43">
        <f t="shared" si="31"/>
        <v>5.45502621424101</v>
      </c>
      <c r="N63" s="43">
        <f t="shared" si="31"/>
        <v>5.5059729408224616</v>
      </c>
      <c r="O63" s="43">
        <f t="shared" si="31"/>
        <v>5.5762304449499114</v>
      </c>
      <c r="P63" s="43">
        <f t="shared" si="31"/>
        <v>5.6877550538489112</v>
      </c>
      <c r="Q63" s="43">
        <f t="shared" si="31"/>
        <v>5.8015101549258903</v>
      </c>
      <c r="R63" s="43">
        <f t="shared" si="31"/>
        <v>5.9175403580244073</v>
      </c>
      <c r="S63" s="43">
        <f t="shared" si="31"/>
        <v>6.0358911651848954</v>
      </c>
      <c r="T63" s="43">
        <f t="shared" si="31"/>
        <v>3.0981934598781398</v>
      </c>
      <c r="U63" s="43">
        <f t="shared" si="31"/>
        <v>3.1601573290757021</v>
      </c>
      <c r="V63" s="43">
        <f t="shared" si="31"/>
        <v>3.2233604756572167</v>
      </c>
      <c r="W63" s="43">
        <f t="shared" si="31"/>
        <v>3.2878276851703609</v>
      </c>
      <c r="X63" s="43">
        <f t="shared" si="31"/>
        <v>3.353584238873768</v>
      </c>
      <c r="Y63" s="43">
        <f t="shared" si="31"/>
        <v>2.4921172297311021</v>
      </c>
      <c r="Z63" s="43">
        <f t="shared" si="31"/>
        <v>2.5419595743257246</v>
      </c>
      <c r="AA63" s="43">
        <f t="shared" si="31"/>
        <v>2.5927987658122387</v>
      </c>
      <c r="AB63" s="43">
        <f t="shared" si="31"/>
        <v>2.6446547411284831</v>
      </c>
      <c r="AC63" s="43">
        <f t="shared" si="31"/>
        <v>2.697547835951053</v>
      </c>
    </row>
    <row r="64" spans="2:29" x14ac:dyDescent="0.3">
      <c r="B64" s="22" t="s">
        <v>244</v>
      </c>
      <c r="C64" s="23" t="s">
        <v>86</v>
      </c>
      <c r="D64" s="23" t="s">
        <v>87</v>
      </c>
      <c r="E64" s="76">
        <f>(E55*(1+E56))+E57+E58-E62-E63</f>
        <v>113.15431057137022</v>
      </c>
      <c r="F64" s="76">
        <f>(F55*(1+F56))+F57+F58-F62-F63</f>
        <v>246.68063626526791</v>
      </c>
      <c r="G64" s="76">
        <f>G55+G57+G58-G62-G63</f>
        <v>385.6632383068461</v>
      </c>
      <c r="H64" s="76">
        <f t="shared" ref="H64:AC64" si="32">H55+H57+H58-H62-H63</f>
        <v>508.23643245463734</v>
      </c>
      <c r="I64" s="76">
        <f t="shared" si="32"/>
        <v>606.53469069199139</v>
      </c>
      <c r="J64" s="76">
        <f t="shared" si="32"/>
        <v>807.81565162285722</v>
      </c>
      <c r="K64" s="76">
        <f t="shared" si="32"/>
        <v>1005.4786228123369</v>
      </c>
      <c r="L64" s="76">
        <f t="shared" si="32"/>
        <v>1199.7356360361521</v>
      </c>
      <c r="M64" s="76">
        <f t="shared" si="32"/>
        <v>1390.4403864689846</v>
      </c>
      <c r="N64" s="76">
        <f t="shared" si="32"/>
        <v>1577.8377428205758</v>
      </c>
      <c r="O64" s="76">
        <f t="shared" si="32"/>
        <v>1762.8169530611319</v>
      </c>
      <c r="P64" s="76">
        <f t="shared" si="32"/>
        <v>1947.1465277412697</v>
      </c>
      <c r="Q64" s="76">
        <f t="shared" si="32"/>
        <v>2130.9367658316851</v>
      </c>
      <c r="R64" s="76">
        <f t="shared" si="32"/>
        <v>2314.2966772098898</v>
      </c>
      <c r="S64" s="76">
        <f t="shared" si="32"/>
        <v>2497.334055956665</v>
      </c>
      <c r="T64" s="76">
        <f t="shared" si="32"/>
        <v>2554.1668991206429</v>
      </c>
      <c r="U64" s="76">
        <f t="shared" si="32"/>
        <v>2611.9411902262532</v>
      </c>
      <c r="V64" s="76">
        <f t="shared" si="32"/>
        <v>2670.6812920148395</v>
      </c>
      <c r="W64" s="76">
        <f t="shared" si="32"/>
        <v>2730.4118976109057</v>
      </c>
      <c r="X64" s="76">
        <f t="shared" si="32"/>
        <v>2791.1580415767758</v>
      </c>
      <c r="Y64" s="76">
        <f t="shared" si="32"/>
        <v>2814.6948019114766</v>
      </c>
      <c r="Z64" s="76">
        <f t="shared" si="32"/>
        <v>2839.6175523341562</v>
      </c>
      <c r="AA64" s="76">
        <f t="shared" si="32"/>
        <v>2865.9280670011985</v>
      </c>
      <c r="AB64" s="76">
        <f t="shared" si="32"/>
        <v>2893.6288910592725</v>
      </c>
      <c r="AC64" s="76">
        <f t="shared" si="32"/>
        <v>2922.7233352149769</v>
      </c>
    </row>
    <row r="65" spans="2:29" x14ac:dyDescent="0.3">
      <c r="B65" s="27" t="s">
        <v>245</v>
      </c>
      <c r="C65" s="28" t="s">
        <v>86</v>
      </c>
      <c r="D65" s="28" t="s">
        <v>87</v>
      </c>
      <c r="E65" s="170">
        <f>AVERAGE(SUM(E55,E57),(E64*(1/(1+E72))))</f>
        <v>54.806892652993426</v>
      </c>
      <c r="F65" s="170">
        <f t="shared" ref="F65:AC65" si="33">AVERAGE(SUM(F55,F57),(F64*(1/(1+F72))))</f>
        <v>177.18977766354254</v>
      </c>
      <c r="G65" s="170">
        <f t="shared" si="33"/>
        <v>312.60516687969334</v>
      </c>
      <c r="H65" s="170">
        <f t="shared" si="33"/>
        <v>442.85527297146069</v>
      </c>
      <c r="I65" s="170">
        <f t="shared" si="33"/>
        <v>552.97888661211471</v>
      </c>
      <c r="J65" s="170">
        <f t="shared" si="33"/>
        <v>700.60250317166845</v>
      </c>
      <c r="K65" s="170">
        <f t="shared" si="33"/>
        <v>898.99490551487838</v>
      </c>
      <c r="L65" s="170">
        <f t="shared" si="33"/>
        <v>1093.8924392191761</v>
      </c>
      <c r="M65" s="170">
        <f t="shared" si="33"/>
        <v>1285.3323769692465</v>
      </c>
      <c r="N65" s="170">
        <f t="shared" si="33"/>
        <v>1473.3587067671933</v>
      </c>
      <c r="O65" s="170">
        <f t="shared" si="33"/>
        <v>1658.5270236428782</v>
      </c>
      <c r="P65" s="170">
        <f t="shared" si="33"/>
        <v>1842.147431560194</v>
      </c>
      <c r="Q65" s="170">
        <f t="shared" si="33"/>
        <v>2025.1752947935406</v>
      </c>
      <c r="R65" s="170">
        <f t="shared" si="33"/>
        <v>2207.7196653324127</v>
      </c>
      <c r="S65" s="170">
        <f t="shared" si="33"/>
        <v>2389.8883488511619</v>
      </c>
      <c r="T65" s="170">
        <f t="shared" si="33"/>
        <v>2510.7647021234088</v>
      </c>
      <c r="U65" s="170">
        <f t="shared" si="33"/>
        <v>2567.7327375703471</v>
      </c>
      <c r="V65" s="170">
        <f t="shared" si="33"/>
        <v>2625.6487070128896</v>
      </c>
      <c r="W65" s="170">
        <f t="shared" si="33"/>
        <v>2684.5369956954196</v>
      </c>
      <c r="X65" s="170">
        <f t="shared" si="33"/>
        <v>2744.4223227349553</v>
      </c>
      <c r="Y65" s="170">
        <f t="shared" si="33"/>
        <v>2786.8030113133664</v>
      </c>
      <c r="Z65" s="170">
        <f t="shared" si="33"/>
        <v>2810.8782259167092</v>
      </c>
      <c r="AA65" s="170">
        <f t="shared" si="33"/>
        <v>2836.3324664638376</v>
      </c>
      <c r="AB65" s="170">
        <f t="shared" si="33"/>
        <v>2863.1678705298445</v>
      </c>
      <c r="AC65" s="170">
        <f t="shared" si="33"/>
        <v>2891.3873396978952</v>
      </c>
    </row>
    <row r="66" spans="2:29" ht="15" thickBot="1" x14ac:dyDescent="0.35">
      <c r="B66" s="56" t="s">
        <v>231</v>
      </c>
      <c r="C66" s="57" t="s">
        <v>86</v>
      </c>
      <c r="D66" s="57" t="s">
        <v>87</v>
      </c>
      <c r="E66" s="75">
        <f t="shared" ref="E66" si="34">E62+E63</f>
        <v>2.7468576877409339</v>
      </c>
      <c r="F66" s="75">
        <f t="shared" ref="F66:AC66" si="35">F62+F63</f>
        <v>8.735110355452548</v>
      </c>
      <c r="G66" s="75">
        <f t="shared" si="35"/>
        <v>15.470118251509614</v>
      </c>
      <c r="H66" s="75">
        <f t="shared" si="35"/>
        <v>21.886947221145753</v>
      </c>
      <c r="I66" s="75">
        <f t="shared" si="35"/>
        <v>27.308183639822396</v>
      </c>
      <c r="J66" s="75">
        <f t="shared" si="35"/>
        <v>34.628291054235284</v>
      </c>
      <c r="K66" s="75">
        <f t="shared" si="35"/>
        <v>44.410507961675037</v>
      </c>
      <c r="L66" s="75">
        <f t="shared" si="35"/>
        <v>54.020459696734861</v>
      </c>
      <c r="M66" s="75">
        <f t="shared" si="35"/>
        <v>63.459844745316879</v>
      </c>
      <c r="N66" s="75">
        <f t="shared" si="35"/>
        <v>72.730984745824912</v>
      </c>
      <c r="O66" s="75">
        <f t="shared" si="35"/>
        <v>81.861529634839115</v>
      </c>
      <c r="P66" s="75">
        <f t="shared" si="35"/>
        <v>90.916429100448525</v>
      </c>
      <c r="Q66" s="75">
        <f t="shared" si="35"/>
        <v>99.942150478160798</v>
      </c>
      <c r="R66" s="75">
        <f t="shared" si="35"/>
        <v>108.94407111245472</v>
      </c>
      <c r="S66" s="75">
        <f t="shared" si="35"/>
        <v>117.92750691492863</v>
      </c>
      <c r="T66" s="75">
        <f t="shared" si="35"/>
        <v>123.83930039727097</v>
      </c>
      <c r="U66" s="75">
        <f t="shared" si="35"/>
        <v>126.64901856776055</v>
      </c>
      <c r="V66" s="75">
        <f t="shared" si="35"/>
        <v>129.50549314071611</v>
      </c>
      <c r="W66" s="75">
        <f t="shared" si="35"/>
        <v>132.40992679150381</v>
      </c>
      <c r="X66" s="75">
        <f t="shared" si="35"/>
        <v>135.36353866456582</v>
      </c>
      <c r="Y66" s="75">
        <f t="shared" si="35"/>
        <v>137.43902622388504</v>
      </c>
      <c r="Z66" s="75">
        <f t="shared" si="35"/>
        <v>138.62682385714177</v>
      </c>
      <c r="AA66" s="75">
        <f t="shared" si="35"/>
        <v>139.88262818606401</v>
      </c>
      <c r="AB66" s="75">
        <f t="shared" si="35"/>
        <v>141.20654492450242</v>
      </c>
      <c r="AC66" s="75">
        <f t="shared" si="35"/>
        <v>142.59871746088476</v>
      </c>
    </row>
    <row r="67" spans="2:29" ht="15" thickTop="1" x14ac:dyDescent="0.3"/>
    <row r="68" spans="2:29" x14ac:dyDescent="0.3">
      <c r="B68" s="32" t="s">
        <v>97</v>
      </c>
    </row>
    <row r="69" spans="2:29" x14ac:dyDescent="0.3">
      <c r="B69" s="206" t="s">
        <v>98</v>
      </c>
      <c r="C69" s="37" t="s">
        <v>86</v>
      </c>
      <c r="D69" s="195" t="s">
        <v>87</v>
      </c>
      <c r="E69" s="171">
        <f>E48</f>
        <v>1.3391295506128342</v>
      </c>
      <c r="F69" s="171">
        <f t="shared" ref="F69:AC69" si="36">F48</f>
        <v>1.304283620058742</v>
      </c>
      <c r="G69" s="171">
        <f t="shared" si="36"/>
        <v>5.9009421451637012</v>
      </c>
      <c r="H69" s="171">
        <f t="shared" si="36"/>
        <v>7.4144086546786694</v>
      </c>
      <c r="I69" s="171">
        <f t="shared" si="36"/>
        <v>7.8159758253061256</v>
      </c>
      <c r="J69" s="171">
        <f t="shared" si="36"/>
        <v>9.967491726610838</v>
      </c>
      <c r="K69" s="171">
        <f t="shared" si="36"/>
        <v>10.067870117374323</v>
      </c>
      <c r="L69" s="171">
        <f t="shared" si="36"/>
        <v>10.169538532985758</v>
      </c>
      <c r="M69" s="171">
        <f t="shared" si="36"/>
        <v>10.258375300912569</v>
      </c>
      <c r="N69" s="171">
        <f t="shared" si="36"/>
        <v>10.345384858044524</v>
      </c>
      <c r="O69" s="171">
        <f t="shared" si="36"/>
        <v>9.0015876340216732</v>
      </c>
      <c r="P69" s="171">
        <f t="shared" si="36"/>
        <v>9.1816193867021099</v>
      </c>
      <c r="Q69" s="171">
        <f t="shared" si="36"/>
        <v>9.3652517744361514</v>
      </c>
      <c r="R69" s="171">
        <f t="shared" si="36"/>
        <v>9.552556809924873</v>
      </c>
      <c r="S69" s="171">
        <f t="shared" si="36"/>
        <v>9.7436079461233707</v>
      </c>
      <c r="T69" s="171">
        <f t="shared" si="36"/>
        <v>14.223174443698451</v>
      </c>
      <c r="U69" s="171">
        <f t="shared" si="36"/>
        <v>14.507637932572418</v>
      </c>
      <c r="V69" s="171">
        <f t="shared" si="36"/>
        <v>14.797790691223868</v>
      </c>
      <c r="W69" s="171">
        <f t="shared" si="36"/>
        <v>15.093746505048346</v>
      </c>
      <c r="X69" s="171">
        <f t="shared" si="36"/>
        <v>15.395621435149312</v>
      </c>
      <c r="Y69" s="171">
        <f t="shared" si="36"/>
        <v>12.993776461150134</v>
      </c>
      <c r="Z69" s="171">
        <f t="shared" si="36"/>
        <v>13.253651990373136</v>
      </c>
      <c r="AA69" s="171">
        <f t="shared" si="36"/>
        <v>13.518725030180599</v>
      </c>
      <c r="AB69" s="171">
        <f t="shared" si="36"/>
        <v>13.78909953078421</v>
      </c>
      <c r="AC69" s="171">
        <f t="shared" si="36"/>
        <v>14.064881521399894</v>
      </c>
    </row>
    <row r="70" spans="2:29" x14ac:dyDescent="0.3">
      <c r="B70" s="3" t="s">
        <v>230</v>
      </c>
      <c r="C70" s="36" t="s">
        <v>86</v>
      </c>
      <c r="D70" s="36" t="s">
        <v>87</v>
      </c>
      <c r="E70" s="77">
        <f t="shared" ref="E70" si="37">E66</f>
        <v>2.7468576877409339</v>
      </c>
      <c r="F70" s="77">
        <f t="shared" ref="F70:AC70" si="38">F66</f>
        <v>8.735110355452548</v>
      </c>
      <c r="G70" s="77">
        <f t="shared" si="38"/>
        <v>15.470118251509614</v>
      </c>
      <c r="H70" s="77">
        <f t="shared" si="38"/>
        <v>21.886947221145753</v>
      </c>
      <c r="I70" s="77">
        <f t="shared" si="38"/>
        <v>27.308183639822396</v>
      </c>
      <c r="J70" s="77">
        <f t="shared" si="38"/>
        <v>34.628291054235284</v>
      </c>
      <c r="K70" s="77">
        <f t="shared" si="38"/>
        <v>44.410507961675037</v>
      </c>
      <c r="L70" s="77">
        <f t="shared" si="38"/>
        <v>54.020459696734861</v>
      </c>
      <c r="M70" s="77">
        <f t="shared" si="38"/>
        <v>63.459844745316879</v>
      </c>
      <c r="N70" s="77">
        <f t="shared" si="38"/>
        <v>72.730984745824912</v>
      </c>
      <c r="O70" s="77">
        <f t="shared" si="38"/>
        <v>81.861529634839115</v>
      </c>
      <c r="P70" s="77">
        <f t="shared" si="38"/>
        <v>90.916429100448525</v>
      </c>
      <c r="Q70" s="77">
        <f t="shared" si="38"/>
        <v>99.942150478160798</v>
      </c>
      <c r="R70" s="77">
        <f t="shared" si="38"/>
        <v>108.94407111245472</v>
      </c>
      <c r="S70" s="77">
        <f t="shared" si="38"/>
        <v>117.92750691492863</v>
      </c>
      <c r="T70" s="77">
        <f t="shared" si="38"/>
        <v>123.83930039727097</v>
      </c>
      <c r="U70" s="77">
        <f t="shared" si="38"/>
        <v>126.64901856776055</v>
      </c>
      <c r="V70" s="77">
        <f t="shared" si="38"/>
        <v>129.50549314071611</v>
      </c>
      <c r="W70" s="77">
        <f t="shared" si="38"/>
        <v>132.40992679150381</v>
      </c>
      <c r="X70" s="77">
        <f t="shared" si="38"/>
        <v>135.36353866456582</v>
      </c>
      <c r="Y70" s="77">
        <f t="shared" si="38"/>
        <v>137.43902622388504</v>
      </c>
      <c r="Z70" s="77">
        <f t="shared" si="38"/>
        <v>138.62682385714177</v>
      </c>
      <c r="AA70" s="77">
        <f t="shared" si="38"/>
        <v>139.88262818606401</v>
      </c>
      <c r="AB70" s="77">
        <f t="shared" si="38"/>
        <v>141.20654492450242</v>
      </c>
      <c r="AC70" s="77">
        <f t="shared" si="38"/>
        <v>142.59871746088476</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 si="39">E72*E65</f>
        <v>1.7702626326916877</v>
      </c>
      <c r="F73" s="77">
        <f t="shared" ref="F73:AC73" si="40">F72*F65</f>
        <v>5.7232298185324249</v>
      </c>
      <c r="G73" s="77">
        <f t="shared" si="40"/>
        <v>10.097146890214095</v>
      </c>
      <c r="H73" s="77">
        <f t="shared" si="40"/>
        <v>14.304225316978181</v>
      </c>
      <c r="I73" s="77">
        <f t="shared" si="40"/>
        <v>17.861218037571305</v>
      </c>
      <c r="J73" s="77">
        <f t="shared" si="40"/>
        <v>22.629460852444893</v>
      </c>
      <c r="K73" s="77">
        <f t="shared" si="40"/>
        <v>29.037535448130573</v>
      </c>
      <c r="L73" s="77">
        <f t="shared" si="40"/>
        <v>35.332725786779392</v>
      </c>
      <c r="M73" s="77">
        <f t="shared" si="40"/>
        <v>41.516235776106669</v>
      </c>
      <c r="N73" s="77">
        <f t="shared" si="40"/>
        <v>47.589486228580348</v>
      </c>
      <c r="O73" s="77">
        <f t="shared" si="40"/>
        <v>53.570422863664973</v>
      </c>
      <c r="P73" s="77">
        <f t="shared" si="40"/>
        <v>59.501362039394273</v>
      </c>
      <c r="Q73" s="77">
        <f t="shared" si="40"/>
        <v>65.413162021831369</v>
      </c>
      <c r="R73" s="77">
        <f t="shared" si="40"/>
        <v>71.30934519023694</v>
      </c>
      <c r="S73" s="77">
        <f t="shared" si="40"/>
        <v>77.193393667892536</v>
      </c>
      <c r="T73" s="77">
        <f t="shared" si="40"/>
        <v>81.097699878586113</v>
      </c>
      <c r="U73" s="77">
        <f t="shared" si="40"/>
        <v>82.937767423522217</v>
      </c>
      <c r="V73" s="77">
        <f t="shared" si="40"/>
        <v>84.808453236516343</v>
      </c>
      <c r="W73" s="77">
        <f t="shared" si="40"/>
        <v>86.710544960962054</v>
      </c>
      <c r="X73" s="77">
        <f t="shared" si="40"/>
        <v>88.644841024339058</v>
      </c>
      <c r="Y73" s="77">
        <f t="shared" si="40"/>
        <v>90.013737265421739</v>
      </c>
      <c r="Z73" s="77">
        <f t="shared" si="40"/>
        <v>90.791366697109709</v>
      </c>
      <c r="AA73" s="77">
        <f t="shared" si="40"/>
        <v>91.613538666781963</v>
      </c>
      <c r="AB73" s="77">
        <f t="shared" si="40"/>
        <v>92.480322218113983</v>
      </c>
      <c r="AC73" s="77">
        <f t="shared" si="40"/>
        <v>93.391811072242021</v>
      </c>
    </row>
    <row r="74" spans="2:29" ht="15" thickBot="1" x14ac:dyDescent="0.35">
      <c r="B74" s="218" t="s">
        <v>100</v>
      </c>
      <c r="C74" s="229" t="s">
        <v>86</v>
      </c>
      <c r="D74" s="230" t="s">
        <v>87</v>
      </c>
      <c r="E74" s="231">
        <f t="shared" ref="E74:S74" si="41">E69+E70+E73</f>
        <v>5.8562498710454562</v>
      </c>
      <c r="F74" s="231">
        <f t="shared" si="41"/>
        <v>15.762623794043716</v>
      </c>
      <c r="G74" s="231">
        <f t="shared" si="41"/>
        <v>31.468207286887409</v>
      </c>
      <c r="H74" s="231">
        <f t="shared" si="41"/>
        <v>43.605581192802603</v>
      </c>
      <c r="I74" s="231">
        <f t="shared" si="41"/>
        <v>52.985377502699826</v>
      </c>
      <c r="J74" s="231">
        <f t="shared" si="41"/>
        <v>67.225243633291015</v>
      </c>
      <c r="K74" s="231">
        <f t="shared" si="41"/>
        <v>83.515913527179933</v>
      </c>
      <c r="L74" s="231">
        <f t="shared" si="41"/>
        <v>99.522724016500007</v>
      </c>
      <c r="M74" s="231">
        <f t="shared" si="41"/>
        <v>115.23445582233612</v>
      </c>
      <c r="N74" s="231">
        <f t="shared" si="41"/>
        <v>130.66585583244978</v>
      </c>
      <c r="O74" s="231">
        <f t="shared" si="41"/>
        <v>144.43354013252576</v>
      </c>
      <c r="P74" s="231">
        <f t="shared" si="41"/>
        <v>159.59941052654492</v>
      </c>
      <c r="Q74" s="231">
        <f t="shared" si="41"/>
        <v>174.72056427442831</v>
      </c>
      <c r="R74" s="231">
        <f t="shared" si="41"/>
        <v>189.80597311261653</v>
      </c>
      <c r="S74" s="231">
        <f t="shared" si="41"/>
        <v>204.86450852894455</v>
      </c>
      <c r="T74" s="231">
        <f>T69+T70+T73</f>
        <v>219.16017471955553</v>
      </c>
      <c r="U74" s="231">
        <f t="shared" ref="U74:AC74" si="42">U69+U70+U73</f>
        <v>224.09442392385517</v>
      </c>
      <c r="V74" s="231">
        <f t="shared" si="42"/>
        <v>229.11173706845631</v>
      </c>
      <c r="W74" s="231">
        <f t="shared" si="42"/>
        <v>234.21421825751423</v>
      </c>
      <c r="X74" s="231">
        <f t="shared" si="42"/>
        <v>239.40400112405419</v>
      </c>
      <c r="Y74" s="231">
        <f t="shared" si="42"/>
        <v>240.44653995045689</v>
      </c>
      <c r="Z74" s="231">
        <f t="shared" si="42"/>
        <v>242.67184254462461</v>
      </c>
      <c r="AA74" s="231">
        <f t="shared" si="42"/>
        <v>245.01489188302656</v>
      </c>
      <c r="AB74" s="231">
        <f t="shared" si="42"/>
        <v>247.47596667340059</v>
      </c>
      <c r="AC74" s="231">
        <f t="shared" si="42"/>
        <v>250.05541005452665</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5.8562498710454562</v>
      </c>
      <c r="F76" s="222">
        <f>F74+F75</f>
        <v>15.762623794043716</v>
      </c>
      <c r="G76" s="222">
        <f t="shared" ref="G76:AC76" si="43">G74+G75</f>
        <v>31.468207286887409</v>
      </c>
      <c r="H76" s="222">
        <f t="shared" si="43"/>
        <v>43.605581192802603</v>
      </c>
      <c r="I76" s="222">
        <f t="shared" si="43"/>
        <v>52.985377502699826</v>
      </c>
      <c r="J76" s="222">
        <f t="shared" si="43"/>
        <v>67.225243633291015</v>
      </c>
      <c r="K76" s="222">
        <f t="shared" si="43"/>
        <v>83.515913527179933</v>
      </c>
      <c r="L76" s="222">
        <f t="shared" si="43"/>
        <v>99.522724016500007</v>
      </c>
      <c r="M76" s="222">
        <f t="shared" si="43"/>
        <v>115.23445582233612</v>
      </c>
      <c r="N76" s="222">
        <f t="shared" si="43"/>
        <v>130.66585583244978</v>
      </c>
      <c r="O76" s="222">
        <f t="shared" si="43"/>
        <v>144.43354013252576</v>
      </c>
      <c r="P76" s="222">
        <f t="shared" si="43"/>
        <v>159.59941052654492</v>
      </c>
      <c r="Q76" s="222">
        <f t="shared" si="43"/>
        <v>174.72056427442831</v>
      </c>
      <c r="R76" s="222">
        <f t="shared" si="43"/>
        <v>189.80597311261653</v>
      </c>
      <c r="S76" s="222">
        <f t="shared" si="43"/>
        <v>204.86450852894455</v>
      </c>
      <c r="T76" s="222">
        <f t="shared" si="43"/>
        <v>219.16017471955553</v>
      </c>
      <c r="U76" s="222">
        <f t="shared" si="43"/>
        <v>224.09442392385517</v>
      </c>
      <c r="V76" s="222">
        <f t="shared" si="43"/>
        <v>229.11173706845631</v>
      </c>
      <c r="W76" s="222">
        <f t="shared" si="43"/>
        <v>234.21421825751423</v>
      </c>
      <c r="X76" s="222">
        <f t="shared" si="43"/>
        <v>239.40400112405419</v>
      </c>
      <c r="Y76" s="222">
        <f t="shared" si="43"/>
        <v>240.44653995045689</v>
      </c>
      <c r="Z76" s="222">
        <f t="shared" si="43"/>
        <v>242.67184254462461</v>
      </c>
      <c r="AA76" s="222">
        <f t="shared" si="43"/>
        <v>245.01489188302656</v>
      </c>
      <c r="AB76" s="222">
        <f t="shared" si="43"/>
        <v>247.47596667340059</v>
      </c>
      <c r="AC76" s="222">
        <f t="shared" si="43"/>
        <v>250.05541005452665</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5.9148123697559107</v>
      </c>
      <c r="F78" s="237">
        <f t="shared" ref="F78:AC78" si="44">F77*F76</f>
        <v>15.920250031984153</v>
      </c>
      <c r="G78" s="237">
        <f t="shared" si="44"/>
        <v>31.782889359756282</v>
      </c>
      <c r="H78" s="237">
        <f t="shared" si="44"/>
        <v>44.041637004730632</v>
      </c>
      <c r="I78" s="237">
        <f t="shared" si="44"/>
        <v>53.515231277726826</v>
      </c>
      <c r="J78" s="237">
        <f t="shared" si="44"/>
        <v>67.897496069623926</v>
      </c>
      <c r="K78" s="237">
        <f t="shared" si="44"/>
        <v>84.351072662451728</v>
      </c>
      <c r="L78" s="237">
        <f t="shared" si="44"/>
        <v>100.51795125666501</v>
      </c>
      <c r="M78" s="237">
        <f t="shared" si="44"/>
        <v>116.38680038055948</v>
      </c>
      <c r="N78" s="237">
        <f t="shared" si="44"/>
        <v>131.97251439077428</v>
      </c>
      <c r="O78" s="237">
        <f t="shared" si="44"/>
        <v>145.87787553385101</v>
      </c>
      <c r="P78" s="237">
        <f t="shared" si="44"/>
        <v>161.19540463181036</v>
      </c>
      <c r="Q78" s="237">
        <f t="shared" si="44"/>
        <v>176.4677699171726</v>
      </c>
      <c r="R78" s="237">
        <f t="shared" si="44"/>
        <v>191.70403284374268</v>
      </c>
      <c r="S78" s="237">
        <f t="shared" si="44"/>
        <v>206.91315361423401</v>
      </c>
      <c r="T78" s="237">
        <f t="shared" si="44"/>
        <v>221.35177646675109</v>
      </c>
      <c r="U78" s="237">
        <f t="shared" si="44"/>
        <v>226.33536816309373</v>
      </c>
      <c r="V78" s="237">
        <f t="shared" si="44"/>
        <v>231.40285443914087</v>
      </c>
      <c r="W78" s="237">
        <f t="shared" si="44"/>
        <v>236.55636044008938</v>
      </c>
      <c r="X78" s="237">
        <f t="shared" si="44"/>
        <v>241.79804113529474</v>
      </c>
      <c r="Y78" s="237">
        <f t="shared" si="44"/>
        <v>242.85100534996147</v>
      </c>
      <c r="Z78" s="237">
        <f t="shared" si="44"/>
        <v>245.09856097007085</v>
      </c>
      <c r="AA78" s="237">
        <f>AA77*AA76</f>
        <v>247.46504080185684</v>
      </c>
      <c r="AB78" s="237">
        <f t="shared" si="44"/>
        <v>249.95072634013459</v>
      </c>
      <c r="AC78" s="237">
        <f t="shared" si="44"/>
        <v>252.5559641550719</v>
      </c>
    </row>
    <row r="79" spans="2:29" ht="15" thickBot="1" x14ac:dyDescent="0.35">
      <c r="B79" s="238" t="s">
        <v>104</v>
      </c>
      <c r="C79" s="209" t="s">
        <v>86</v>
      </c>
      <c r="D79" s="205" t="s">
        <v>51</v>
      </c>
      <c r="E79" s="204">
        <f>E78*('Scenario Inputs'!$G$3/'Scenario Inputs'!J3)</f>
        <v>5.3842111657029941</v>
      </c>
      <c r="F79" s="204">
        <f>F78*('Scenario Inputs'!$G$3/'Scenario Inputs'!K3)</f>
        <v>14.207930508546104</v>
      </c>
      <c r="G79" s="204">
        <f>G78*('Scenario Inputs'!$G$3/'Scenario Inputs'!L3)</f>
        <v>27.808281072355676</v>
      </c>
      <c r="H79" s="204">
        <f>H78*('Scenario Inputs'!$G$3/'Scenario Inputs'!M3)</f>
        <v>37.778442542863338</v>
      </c>
      <c r="I79" s="204">
        <f>I78*('Scenario Inputs'!$G$3/'Scenario Inputs'!N3)</f>
        <v>45.004695901131619</v>
      </c>
      <c r="J79" s="204">
        <f>J78*('Scenario Inputs'!$G$3/'Scenario Inputs'!O3)</f>
        <v>55.980144052740052</v>
      </c>
      <c r="K79" s="204">
        <f>K78*('Scenario Inputs'!$G$3/'Scenario Inputs'!P3)</f>
        <v>68.182149881176301</v>
      </c>
      <c r="L79" s="204">
        <f>L78*('Scenario Inputs'!$G$3/'Scenario Inputs'!Q3)</f>
        <v>79.656925095462242</v>
      </c>
      <c r="M79" s="204">
        <f>M78*('Scenario Inputs'!$G$3/'Scenario Inputs'!R3)</f>
        <v>90.423948415158975</v>
      </c>
      <c r="N79" s="204">
        <f>N78*('Scenario Inputs'!$G$3/'Scenario Inputs'!S3)</f>
        <v>100.52244819008797</v>
      </c>
      <c r="O79" s="204">
        <f>O78*('Scenario Inputs'!$G$3/'Scenario Inputs'!T3)</f>
        <v>108.9353477638082</v>
      </c>
      <c r="P79" s="204">
        <f>P78*('Scenario Inputs'!$G$3/'Scenario Inputs'!U3)</f>
        <v>118.01355123741686</v>
      </c>
      <c r="Q79" s="204">
        <f>Q78*('Scenario Inputs'!$G$3/'Scenario Inputs'!V3)</f>
        <v>126.66144786637646</v>
      </c>
      <c r="R79" s="204">
        <f>R78*('Scenario Inputs'!$G$3/'Scenario Inputs'!W3)</f>
        <v>134.89943419512338</v>
      </c>
      <c r="S79" s="204">
        <f>S78*('Scenario Inputs'!$G$3/'Scenario Inputs'!X3)</f>
        <v>142.74693997188771</v>
      </c>
      <c r="T79" s="204">
        <f>T78*('Scenario Inputs'!$G$3/'Scenario Inputs'!Y3)</f>
        <v>149.7137012584117</v>
      </c>
      <c r="U79" s="204">
        <f>U78*('Scenario Inputs'!$G$3/'Scenario Inputs'!Z3)</f>
        <v>150.08275308831659</v>
      </c>
      <c r="V79" s="204">
        <f>V78*('Scenario Inputs'!$G$3/'Scenario Inputs'!AA3)</f>
        <v>150.43431186148393</v>
      </c>
      <c r="W79" s="204">
        <f>W78*('Scenario Inputs'!$G$3/'Scenario Inputs'!AB3)</f>
        <v>150.76920674880321</v>
      </c>
      <c r="X79" s="204">
        <f>X78*('Scenario Inputs'!$G$3/'Scenario Inputs'!AC3)</f>
        <v>151.08822761846355</v>
      </c>
      <c r="Y79" s="204">
        <f>Y78*('Scenario Inputs'!$G$3/'Scenario Inputs'!AD3)</f>
        <v>148.77076024552352</v>
      </c>
      <c r="Z79" s="204">
        <f>Z78*('Scenario Inputs'!$G$3/'Scenario Inputs'!AE3)</f>
        <v>147.20354410534335</v>
      </c>
      <c r="AA79" s="204">
        <f>AA78*('Scenario Inputs'!$G$3/'Scenario Inputs'!AF3)</f>
        <v>145.71061401020782</v>
      </c>
      <c r="AB79" s="204">
        <f>AB78*('Scenario Inputs'!$G$3/'Scenario Inputs'!AG3)</f>
        <v>144.28844880158167</v>
      </c>
      <c r="AC79" s="204">
        <f>AC78*('Scenario Inputs'!$G$3/'Scenario Inputs'!AH3)</f>
        <v>142.93369422384441</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 t="shared" ref="E84" si="45">E79*E83</f>
        <v>3.861556248042187</v>
      </c>
      <c r="F84" s="38">
        <f t="shared" ref="F84:AC84" si="46">F79*F83</f>
        <v>10.189927760729265</v>
      </c>
      <c r="G84" s="38">
        <f t="shared" si="46"/>
        <v>19.944099185093489</v>
      </c>
      <c r="H84" s="38">
        <f t="shared" si="46"/>
        <v>27.094698991741584</v>
      </c>
      <c r="I84" s="38">
        <f t="shared" si="46"/>
        <v>32.277367900291594</v>
      </c>
      <c r="J84" s="38">
        <f t="shared" si="46"/>
        <v>40.148959314625159</v>
      </c>
      <c r="K84" s="38">
        <f t="shared" si="46"/>
        <v>48.900237894779636</v>
      </c>
      <c r="L84" s="38">
        <f t="shared" si="46"/>
        <v>57.129946678465515</v>
      </c>
      <c r="M84" s="38">
        <f t="shared" si="46"/>
        <v>64.852055803352016</v>
      </c>
      <c r="N84" s="38">
        <f t="shared" si="46"/>
        <v>72.094699841931089</v>
      </c>
      <c r="O84" s="38">
        <f t="shared" si="46"/>
        <v>78.128431416203227</v>
      </c>
      <c r="P84" s="38">
        <f t="shared" si="46"/>
        <v>84.639318947475374</v>
      </c>
      <c r="Q84" s="38">
        <f t="shared" si="46"/>
        <v>90.841590409765189</v>
      </c>
      <c r="R84" s="38">
        <f t="shared" si="46"/>
        <v>96.749874204742483</v>
      </c>
      <c r="S84" s="38">
        <f t="shared" si="46"/>
        <v>102.37810534783786</v>
      </c>
      <c r="T84" s="38">
        <f t="shared" si="46"/>
        <v>107.37466654253286</v>
      </c>
      <c r="U84" s="38">
        <f t="shared" si="46"/>
        <v>107.63935051494066</v>
      </c>
      <c r="V84" s="38">
        <f t="shared" si="46"/>
        <v>107.89148846705626</v>
      </c>
      <c r="W84" s="38">
        <f t="shared" si="46"/>
        <v>108.13167508024166</v>
      </c>
      <c r="X84" s="38">
        <f t="shared" si="46"/>
        <v>108.36047684796205</v>
      </c>
      <c r="Y84" s="38">
        <f t="shared" si="46"/>
        <v>106.69838924808946</v>
      </c>
      <c r="Z84" s="38">
        <f t="shared" si="46"/>
        <v>105.57438183235224</v>
      </c>
      <c r="AA84" s="38">
        <f t="shared" si="46"/>
        <v>104.50365236812104</v>
      </c>
      <c r="AB84" s="38">
        <f t="shared" si="46"/>
        <v>103.48367548049437</v>
      </c>
      <c r="AC84" s="38">
        <f t="shared" si="46"/>
        <v>102.51204549734121</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 si="47">(E84*1000000)/(E85*1000)</f>
        <v>2.8745113956518193</v>
      </c>
      <c r="F86" s="156">
        <f t="shared" ref="F86:AC86" si="48">(F84*1000000)/(F85*1000)</f>
        <v>7.5385783893850515</v>
      </c>
      <c r="G86" s="156">
        <f t="shared" si="48"/>
        <v>14.661260505154228</v>
      </c>
      <c r="H86" s="156">
        <f t="shared" si="48"/>
        <v>19.794184376605877</v>
      </c>
      <c r="I86" s="156">
        <f t="shared" si="48"/>
        <v>23.437243333712221</v>
      </c>
      <c r="J86" s="156">
        <f t="shared" si="48"/>
        <v>28.977305598116224</v>
      </c>
      <c r="K86" s="156">
        <f t="shared" si="48"/>
        <v>35.082088478324259</v>
      </c>
      <c r="L86" s="156">
        <f t="shared" si="48"/>
        <v>40.740469969661099</v>
      </c>
      <c r="M86" s="156">
        <f t="shared" si="48"/>
        <v>45.973874439040152</v>
      </c>
      <c r="N86" s="156">
        <f t="shared" si="48"/>
        <v>50.810676948092059</v>
      </c>
      <c r="O86" s="156">
        <f t="shared" si="48"/>
        <v>54.745778358995061</v>
      </c>
      <c r="P86" s="156">
        <f t="shared" si="48"/>
        <v>58.964324002380017</v>
      </c>
      <c r="Q86" s="156">
        <f t="shared" si="48"/>
        <v>62.926131007680233</v>
      </c>
      <c r="R86" s="156">
        <f t="shared" si="48"/>
        <v>66.644627590003608</v>
      </c>
      <c r="S86" s="156">
        <f t="shared" si="48"/>
        <v>70.133603194650235</v>
      </c>
      <c r="T86" s="156">
        <f t="shared" si="48"/>
        <v>73.149859138144834</v>
      </c>
      <c r="U86" s="156">
        <f t="shared" si="48"/>
        <v>72.890888617866878</v>
      </c>
      <c r="V86" s="156">
        <f t="shared" si="48"/>
        <v>72.654972801363456</v>
      </c>
      <c r="W86" s="156">
        <f t="shared" si="48"/>
        <v>72.41137977172518</v>
      </c>
      <c r="X86" s="156">
        <f t="shared" si="48"/>
        <v>72.163392685036399</v>
      </c>
      <c r="Y86" s="156">
        <f t="shared" si="48"/>
        <v>70.673621657000936</v>
      </c>
      <c r="Z86" s="156">
        <f t="shared" si="48"/>
        <v>69.546652165739005</v>
      </c>
      <c r="AA86" s="156">
        <f t="shared" si="48"/>
        <v>68.460769734291532</v>
      </c>
      <c r="AB86" s="156">
        <f t="shared" si="48"/>
        <v>67.424529040694907</v>
      </c>
      <c r="AC86" s="156">
        <f t="shared" si="48"/>
        <v>66.43693689207808</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Inputs'!J38*('Scenario Inputs'!J3/'Scenario Inputs'!$G$3)</f>
        <v>172.64774419549883</v>
      </c>
      <c r="F90" s="14">
        <f>'Scenario Inputs'!K38*('Scenario Inputs'!K3/'Scenario Inputs'!$G$3)</f>
        <v>269.93516549775865</v>
      </c>
      <c r="G90" s="14">
        <f>'Scenario Inputs'!L38*('Scenario Inputs'!L3/'Scenario Inputs'!$G$3)</f>
        <v>311.86759254781794</v>
      </c>
      <c r="H90" s="14">
        <f>'Scenario Inputs'!M38*('Scenario Inputs'!M3/'Scenario Inputs'!$G$3)</f>
        <v>269.73408843966621</v>
      </c>
      <c r="I90" s="14">
        <f>'Scenario Inputs'!N38*('Scenario Inputs'!N3/'Scenario Inputs'!$G$3)</f>
        <v>167.67545278052893</v>
      </c>
      <c r="J90" s="14">
        <f>'Scenario Inputs'!O38*('Scenario Inputs'!O3/'Scenario Inputs'!$G$3)</f>
        <v>555.49081246782316</v>
      </c>
      <c r="K90" s="14">
        <f>'Scenario Inputs'!P38*('Scenario Inputs'!P3/'Scenario Inputs'!$G$3)</f>
        <v>560.07989514447672</v>
      </c>
      <c r="L90" s="14">
        <f>'Scenario Inputs'!Q38*('Scenario Inputs'!Q3/'Scenario Inputs'!$G$3)</f>
        <v>566.43484165172276</v>
      </c>
      <c r="M90" s="14">
        <f>'Scenario Inputs'!R38*('Scenario Inputs'!R3/'Scenario Inputs'!$G$3)</f>
        <v>570.87395185073001</v>
      </c>
      <c r="N90" s="14">
        <f>'Scenario Inputs'!S38*('Scenario Inputs'!S3/'Scenario Inputs'!$G$3)</f>
        <v>577.14394548781831</v>
      </c>
      <c r="O90" s="14">
        <f>'Scenario Inputs'!T38*('Scenario Inputs'!T3/'Scenario Inputs'!$G$3)</f>
        <v>439.13874335387209</v>
      </c>
      <c r="P90" s="14">
        <f>'Scenario Inputs'!U38*('Scenario Inputs'!U3/'Scenario Inputs'!$G$3)</f>
        <v>447.92151822094962</v>
      </c>
      <c r="Q90" s="14">
        <f>'Scenario Inputs'!V38*('Scenario Inputs'!V3/'Scenario Inputs'!$G$3)</f>
        <v>456.87994858536865</v>
      </c>
      <c r="R90" s="14">
        <f>'Scenario Inputs'!W38*('Scenario Inputs'!W3/'Scenario Inputs'!$G$3)</f>
        <v>466.01754755707594</v>
      </c>
      <c r="S90" s="14">
        <f>'Scenario Inputs'!X38*('Scenario Inputs'!X3/'Scenario Inputs'!$G$3)</f>
        <v>475.33789850821751</v>
      </c>
      <c r="T90" s="14">
        <f>'Scenario Inputs'!Y38*('Scenario Inputs'!Y3/'Scenario Inputs'!$G$3)</f>
        <v>233.57941697642991</v>
      </c>
      <c r="U90" s="14">
        <f>'Scenario Inputs'!Z38*('Scenario Inputs'!Z3/'Scenario Inputs'!$G$3)</f>
        <v>238.25100531595851</v>
      </c>
      <c r="V90" s="14">
        <f>'Scenario Inputs'!AA38*('Scenario Inputs'!AA3/'Scenario Inputs'!$G$3)</f>
        <v>243.01602542227772</v>
      </c>
      <c r="W90" s="14">
        <f>'Scenario Inputs'!AB38*('Scenario Inputs'!AB3/'Scenario Inputs'!$G$3)</f>
        <v>247.87634593072323</v>
      </c>
      <c r="X90" s="14">
        <f>'Scenario Inputs'!AC38*('Scenario Inputs'!AC3/'Scenario Inputs'!$G$3)</f>
        <v>252.83387284933772</v>
      </c>
      <c r="Y90" s="14">
        <f>'Scenario Inputs'!AD38*('Scenario Inputs'!AD3/'Scenario Inputs'!$G$3)</f>
        <v>240.75704807815467</v>
      </c>
      <c r="Z90" s="14">
        <f>'Scenario Inputs'!AE38*('Scenario Inputs'!AE3/'Scenario Inputs'!$G$3)</f>
        <v>245.57218903971776</v>
      </c>
      <c r="AA90" s="14">
        <f>'Scenario Inputs'!AF38*('Scenario Inputs'!AF3/'Scenario Inputs'!$G$3)</f>
        <v>250.4836328205121</v>
      </c>
      <c r="AB90" s="14">
        <f>'Scenario Inputs'!AG38*('Scenario Inputs'!AG3/'Scenario Inputs'!$G$3)</f>
        <v>255.49330547692233</v>
      </c>
      <c r="AC90" s="24">
        <f>'Scenario Inputs'!AH38*('Scenario Inputs'!AH3/'Scenario Inputs'!$G$3)</f>
        <v>260.6031715864608</v>
      </c>
    </row>
    <row r="91" spans="2:29" x14ac:dyDescent="0.3">
      <c r="B91" s="3" t="s">
        <v>88</v>
      </c>
      <c r="C91" s="3" t="s">
        <v>86</v>
      </c>
      <c r="D91" s="3" t="s">
        <v>87</v>
      </c>
      <c r="E91" s="15">
        <f>'Scenario Inputs'!J42*('Scenario Inputs'!J3/'Scenario Inputs'!$G$3)</f>
        <v>0.63056633474304091</v>
      </c>
      <c r="F91" s="158">
        <f>'Scenario Inputs'!K42*('Scenario Inputs'!K3/'Scenario Inputs'!$G$3)</f>
        <v>3.5587669908132002</v>
      </c>
      <c r="G91" s="158">
        <f>'Scenario Inputs'!L42*('Scenario Inputs'!L3/'Scenario Inputs'!$G$3)</f>
        <v>5.9580885924343168</v>
      </c>
      <c r="H91" s="158">
        <f>'Scenario Inputs'!M42*('Scenario Inputs'!M3/'Scenario Inputs'!$G$3)</f>
        <v>8.8180168339606073</v>
      </c>
      <c r="I91" s="158">
        <f>'Scenario Inputs'!N42*('Scenario Inputs'!N3/'Scenario Inputs'!$G$3)</f>
        <v>20.686829671816625</v>
      </c>
      <c r="J91" s="158">
        <f>'Scenario Inputs'!O42*('Scenario Inputs'!O3/'Scenario Inputs'!$G$3)</f>
        <v>23.07417329099415</v>
      </c>
      <c r="K91" s="158">
        <f>'Scenario Inputs'!P42*('Scenario Inputs'!P3/'Scenario Inputs'!$G$3)</f>
        <v>23.305300721442311</v>
      </c>
      <c r="L91" s="158">
        <f>'Scenario Inputs'!Q42*('Scenario Inputs'!Q3/'Scenario Inputs'!$G$3)</f>
        <v>23.54918862746332</v>
      </c>
      <c r="M91" s="158">
        <f>'Scenario Inputs'!R42*('Scenario Inputs'!R3/'Scenario Inputs'!$G$3)</f>
        <v>23.807539576962299</v>
      </c>
      <c r="N91" s="158">
        <f>'Scenario Inputs'!S42*('Scenario Inputs'!S3/'Scenario Inputs'!$G$3)</f>
        <v>24.027418906028156</v>
      </c>
      <c r="O91" s="158">
        <f>'Scenario Inputs'!T42*('Scenario Inputs'!T3/'Scenario Inputs'!$G$3)</f>
        <v>17.033649911448332</v>
      </c>
      <c r="P91" s="158">
        <f>'Scenario Inputs'!U42*('Scenario Inputs'!U3/'Scenario Inputs'!$G$3)</f>
        <v>17.374322909677304</v>
      </c>
      <c r="Q91" s="158">
        <f>'Scenario Inputs'!V42*('Scenario Inputs'!V3/'Scenario Inputs'!$G$3)</f>
        <v>17.721809367870851</v>
      </c>
      <c r="R91" s="158">
        <f>'Scenario Inputs'!W42*('Scenario Inputs'!W3/'Scenario Inputs'!$G$3)</f>
        <v>18.076245555228265</v>
      </c>
      <c r="S91" s="158">
        <f>'Scenario Inputs'!X42*('Scenario Inputs'!X3/'Scenario Inputs'!$G$3)</f>
        <v>18.437770466332832</v>
      </c>
      <c r="T91" s="158">
        <f>'Scenario Inputs'!Y42*('Scenario Inputs'!Y3/'Scenario Inputs'!$G$3)</f>
        <v>0</v>
      </c>
      <c r="U91" s="158">
        <f>'Scenario Inputs'!Z42*('Scenario Inputs'!Z3/'Scenario Inputs'!$G$3)</f>
        <v>0</v>
      </c>
      <c r="V91" s="158">
        <f>'Scenario Inputs'!AA42*('Scenario Inputs'!AA3/'Scenario Inputs'!$G$3)</f>
        <v>0</v>
      </c>
      <c r="W91" s="158">
        <f>'Scenario Inputs'!AB42*('Scenario Inputs'!AB3/'Scenario Inputs'!$G$3)</f>
        <v>0</v>
      </c>
      <c r="X91" s="158">
        <f>'Scenario Inputs'!AC42*('Scenario Inputs'!AC3/'Scenario Inputs'!$G$3)</f>
        <v>0</v>
      </c>
      <c r="Y91" s="158">
        <f>'Scenario Inputs'!AD42*('Scenario Inputs'!AD3/'Scenario Inputs'!$G$3)</f>
        <v>0</v>
      </c>
      <c r="Z91" s="158">
        <f>'Scenario Inputs'!AE42*('Scenario Inputs'!AE3/'Scenario Inputs'!$G$3)</f>
        <v>0</v>
      </c>
      <c r="AA91" s="158">
        <f>'Scenario Inputs'!AF42*('Scenario Inputs'!AF3/'Scenario Inputs'!$G$3)</f>
        <v>0</v>
      </c>
      <c r="AB91" s="158">
        <f>'Scenario Inputs'!AG42*('Scenario Inputs'!AG3/'Scenario Inputs'!$G$3)</f>
        <v>0</v>
      </c>
      <c r="AC91" s="159">
        <f>'Scenario Inputs'!AH42*('Scenario Inputs'!AH3/'Scenario Inputs'!$G$3)</f>
        <v>0</v>
      </c>
    </row>
    <row r="92" spans="2:29" x14ac:dyDescent="0.3">
      <c r="B92" s="17" t="s">
        <v>89</v>
      </c>
      <c r="C92" s="17" t="s">
        <v>86</v>
      </c>
      <c r="D92" s="17" t="s">
        <v>87</v>
      </c>
      <c r="E92" s="16">
        <f t="shared" ref="E92:AC92" si="49">E91+E90</f>
        <v>173.27831053024187</v>
      </c>
      <c r="F92" s="16">
        <f t="shared" si="49"/>
        <v>273.49393248857183</v>
      </c>
      <c r="G92" s="16">
        <f t="shared" si="49"/>
        <v>317.82568114025224</v>
      </c>
      <c r="H92" s="16">
        <f t="shared" si="49"/>
        <v>278.55210527362681</v>
      </c>
      <c r="I92" s="16">
        <f t="shared" si="49"/>
        <v>188.36228245234554</v>
      </c>
      <c r="J92" s="16">
        <f t="shared" si="49"/>
        <v>578.56498575881733</v>
      </c>
      <c r="K92" s="16">
        <f t="shared" si="49"/>
        <v>583.38519586591906</v>
      </c>
      <c r="L92" s="16">
        <f t="shared" si="49"/>
        <v>589.98403027918607</v>
      </c>
      <c r="M92" s="16">
        <f t="shared" si="49"/>
        <v>594.68149142769232</v>
      </c>
      <c r="N92" s="16">
        <f t="shared" si="49"/>
        <v>601.17136439384649</v>
      </c>
      <c r="O92" s="16">
        <f t="shared" si="49"/>
        <v>456.17239326532041</v>
      </c>
      <c r="P92" s="16">
        <f t="shared" si="49"/>
        <v>465.29584113062691</v>
      </c>
      <c r="Q92" s="16">
        <f t="shared" si="49"/>
        <v>474.60175795323948</v>
      </c>
      <c r="R92" s="16">
        <f t="shared" si="49"/>
        <v>484.09379311230418</v>
      </c>
      <c r="S92" s="16">
        <f t="shared" si="49"/>
        <v>493.77566897455034</v>
      </c>
      <c r="T92" s="16">
        <f t="shared" si="49"/>
        <v>233.57941697642991</v>
      </c>
      <c r="U92" s="16">
        <f t="shared" si="49"/>
        <v>238.25100531595851</v>
      </c>
      <c r="V92" s="16">
        <f t="shared" si="49"/>
        <v>243.01602542227772</v>
      </c>
      <c r="W92" s="16">
        <f t="shared" si="49"/>
        <v>247.87634593072323</v>
      </c>
      <c r="X92" s="16">
        <f t="shared" si="49"/>
        <v>252.83387284933772</v>
      </c>
      <c r="Y92" s="16">
        <f t="shared" si="49"/>
        <v>240.75704807815467</v>
      </c>
      <c r="Z92" s="16">
        <f t="shared" si="49"/>
        <v>245.57218903971776</v>
      </c>
      <c r="AA92" s="16">
        <f t="shared" si="49"/>
        <v>250.4836328205121</v>
      </c>
      <c r="AB92" s="16">
        <f t="shared" si="49"/>
        <v>255.49330547692233</v>
      </c>
      <c r="AC92" s="69">
        <f t="shared" si="49"/>
        <v>260.6031715864608</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172.64774419549883</v>
      </c>
      <c r="F94" s="41">
        <f t="shared" ref="F94:AC94" si="50">F90</f>
        <v>269.93516549775865</v>
      </c>
      <c r="G94" s="41">
        <f t="shared" si="50"/>
        <v>311.86759254781794</v>
      </c>
      <c r="H94" s="41">
        <f t="shared" si="50"/>
        <v>269.73408843966621</v>
      </c>
      <c r="I94" s="41">
        <f t="shared" si="50"/>
        <v>167.67545278052893</v>
      </c>
      <c r="J94" s="41">
        <f t="shared" si="50"/>
        <v>555.49081246782316</v>
      </c>
      <c r="K94" s="41">
        <f t="shared" si="50"/>
        <v>560.07989514447672</v>
      </c>
      <c r="L94" s="41">
        <f t="shared" si="50"/>
        <v>566.43484165172276</v>
      </c>
      <c r="M94" s="41">
        <f t="shared" si="50"/>
        <v>570.87395185073001</v>
      </c>
      <c r="N94" s="41">
        <f t="shared" si="50"/>
        <v>577.14394548781831</v>
      </c>
      <c r="O94" s="41">
        <f t="shared" si="50"/>
        <v>439.13874335387209</v>
      </c>
      <c r="P94" s="41">
        <f t="shared" si="50"/>
        <v>447.92151822094962</v>
      </c>
      <c r="Q94" s="41">
        <f t="shared" si="50"/>
        <v>456.87994858536865</v>
      </c>
      <c r="R94" s="41">
        <f t="shared" si="50"/>
        <v>466.01754755707594</v>
      </c>
      <c r="S94" s="41">
        <f t="shared" si="50"/>
        <v>475.33789850821751</v>
      </c>
      <c r="T94" s="41">
        <f t="shared" si="50"/>
        <v>233.57941697642991</v>
      </c>
      <c r="U94" s="41">
        <f t="shared" si="50"/>
        <v>238.25100531595851</v>
      </c>
      <c r="V94" s="41">
        <f t="shared" si="50"/>
        <v>243.01602542227772</v>
      </c>
      <c r="W94" s="41">
        <f t="shared" si="50"/>
        <v>247.87634593072323</v>
      </c>
      <c r="X94" s="41">
        <f t="shared" si="50"/>
        <v>252.83387284933772</v>
      </c>
      <c r="Y94" s="41">
        <f t="shared" si="50"/>
        <v>240.75704807815467</v>
      </c>
      <c r="Z94" s="41">
        <f t="shared" si="50"/>
        <v>245.57218903971776</v>
      </c>
      <c r="AA94" s="41">
        <f t="shared" si="50"/>
        <v>250.4836328205121</v>
      </c>
      <c r="AB94" s="41">
        <f t="shared" si="50"/>
        <v>255.49330547692233</v>
      </c>
      <c r="AC94" s="41">
        <f t="shared" si="50"/>
        <v>260.6031715864608</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169.47275217974359</v>
      </c>
      <c r="G98" s="74">
        <f t="shared" ref="G98:AC98" si="51">F107</f>
        <v>431.47539304591902</v>
      </c>
      <c r="H98" s="74">
        <f t="shared" si="51"/>
        <v>730.05019017234747</v>
      </c>
      <c r="I98" s="74">
        <f t="shared" si="51"/>
        <v>982.03660161462528</v>
      </c>
      <c r="J98" s="74">
        <f t="shared" si="51"/>
        <v>1129.4275425192791</v>
      </c>
      <c r="K98" s="74">
        <f t="shared" si="51"/>
        <v>1654.9202778820681</v>
      </c>
      <c r="L98" s="74">
        <f t="shared" si="51"/>
        <v>2175.7133821355669</v>
      </c>
      <c r="M98" s="74">
        <f t="shared" si="51"/>
        <v>2693.6225617331811</v>
      </c>
      <c r="N98" s="74">
        <f t="shared" si="51"/>
        <v>3206.8177262670815</v>
      </c>
      <c r="O98" s="74">
        <f t="shared" si="51"/>
        <v>3717.178658031175</v>
      </c>
      <c r="P98" s="74">
        <f t="shared" si="51"/>
        <v>4083.1330253921587</v>
      </c>
      <c r="Q98" s="74">
        <f t="shared" si="51"/>
        <v>4451.2987420734671</v>
      </c>
      <c r="R98" s="74">
        <f t="shared" si="51"/>
        <v>4821.8095001576885</v>
      </c>
      <c r="S98" s="74">
        <f t="shared" si="51"/>
        <v>5194.8000985342269</v>
      </c>
      <c r="T98" s="74">
        <f t="shared" si="51"/>
        <v>5570.4064924829918</v>
      </c>
      <c r="U98" s="74">
        <f t="shared" si="51"/>
        <v>5702.1213720214901</v>
      </c>
      <c r="V98" s="74">
        <f t="shared" si="51"/>
        <v>5836.1148642459084</v>
      </c>
      <c r="W98" s="74">
        <f t="shared" si="51"/>
        <v>5972.4387714444847</v>
      </c>
      <c r="X98" s="74">
        <f t="shared" si="51"/>
        <v>6111.1458228284291</v>
      </c>
      <c r="Y98" s="74">
        <f t="shared" si="51"/>
        <v>6252.289694981735</v>
      </c>
      <c r="Z98" s="74">
        <f t="shared" si="51"/>
        <v>6379.1066155643111</v>
      </c>
      <c r="AA98" s="74">
        <f t="shared" si="51"/>
        <v>6508.4288522120105</v>
      </c>
      <c r="AB98" s="74">
        <f t="shared" si="51"/>
        <v>6640.3070546211484</v>
      </c>
      <c r="AC98" s="74">
        <f t="shared" si="51"/>
        <v>6774.7928759644283</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3.3894550435949125</v>
      </c>
      <c r="G100" s="43">
        <f t="shared" ref="G100:AC100" si="52">G99*G98</f>
        <v>8.6295078609182916</v>
      </c>
      <c r="H100" s="25">
        <f t="shared" si="52"/>
        <v>14.601003803446963</v>
      </c>
      <c r="I100" s="25">
        <f t="shared" si="52"/>
        <v>19.640732032292522</v>
      </c>
      <c r="J100" s="25">
        <f t="shared" si="52"/>
        <v>22.588550850385349</v>
      </c>
      <c r="K100" s="25">
        <f t="shared" si="52"/>
        <v>33.098405557641392</v>
      </c>
      <c r="L100" s="25">
        <f t="shared" si="52"/>
        <v>43.514267642711857</v>
      </c>
      <c r="M100" s="25">
        <f t="shared" si="52"/>
        <v>53.872451234663075</v>
      </c>
      <c r="N100" s="25">
        <f t="shared" si="52"/>
        <v>64.136354525341687</v>
      </c>
      <c r="O100" s="25">
        <f t="shared" si="52"/>
        <v>74.343573160623563</v>
      </c>
      <c r="P100" s="25">
        <f t="shared" si="52"/>
        <v>81.662660507843242</v>
      </c>
      <c r="Q100" s="25">
        <f t="shared" si="52"/>
        <v>89.02597484146942</v>
      </c>
      <c r="R100" s="25">
        <f t="shared" si="52"/>
        <v>96.436190003153854</v>
      </c>
      <c r="S100" s="25">
        <f t="shared" si="52"/>
        <v>103.89600197068464</v>
      </c>
      <c r="T100" s="25">
        <f t="shared" si="52"/>
        <v>111.40812984965993</v>
      </c>
      <c r="U100" s="25">
        <f t="shared" si="52"/>
        <v>114.0424274404299</v>
      </c>
      <c r="V100" s="25">
        <f t="shared" si="52"/>
        <v>116.72229728491827</v>
      </c>
      <c r="W100" s="25">
        <f t="shared" si="52"/>
        <v>119.4487754288898</v>
      </c>
      <c r="X100" s="25">
        <f t="shared" si="52"/>
        <v>122.2229164565687</v>
      </c>
      <c r="Y100" s="25">
        <f t="shared" si="52"/>
        <v>125.04579389963482</v>
      </c>
      <c r="Z100" s="25">
        <f t="shared" si="52"/>
        <v>127.58213231128633</v>
      </c>
      <c r="AA100" s="25">
        <f t="shared" si="52"/>
        <v>130.16857704424032</v>
      </c>
      <c r="AB100" s="25">
        <f t="shared" si="52"/>
        <v>132.80614109242308</v>
      </c>
      <c r="AC100" s="25">
        <f t="shared" si="52"/>
        <v>135.49585751928868</v>
      </c>
    </row>
    <row r="101" spans="2:29" x14ac:dyDescent="0.3">
      <c r="B101" s="19" t="s">
        <v>96</v>
      </c>
      <c r="C101" s="3" t="s">
        <v>86</v>
      </c>
      <c r="D101" s="3" t="s">
        <v>87</v>
      </c>
      <c r="E101" s="25">
        <f t="shared" ref="E101" si="53">E94</f>
        <v>172.64774419549883</v>
      </c>
      <c r="F101" s="25">
        <f t="shared" ref="F101:AC101" si="54">F94</f>
        <v>269.93516549775865</v>
      </c>
      <c r="G101" s="25">
        <f t="shared" si="54"/>
        <v>311.86759254781794</v>
      </c>
      <c r="H101" s="25">
        <f t="shared" si="54"/>
        <v>269.73408843966621</v>
      </c>
      <c r="I101" s="25">
        <f t="shared" si="54"/>
        <v>167.67545278052893</v>
      </c>
      <c r="J101" s="25">
        <f t="shared" si="54"/>
        <v>555.49081246782316</v>
      </c>
      <c r="K101" s="25">
        <f t="shared" si="54"/>
        <v>560.07989514447672</v>
      </c>
      <c r="L101" s="25">
        <f t="shared" si="54"/>
        <v>566.43484165172276</v>
      </c>
      <c r="M101" s="25">
        <f t="shared" si="54"/>
        <v>570.87395185073001</v>
      </c>
      <c r="N101" s="25">
        <f t="shared" si="54"/>
        <v>577.14394548781831</v>
      </c>
      <c r="O101" s="25">
        <f t="shared" si="54"/>
        <v>439.13874335387209</v>
      </c>
      <c r="P101" s="25">
        <f t="shared" si="54"/>
        <v>447.92151822094962</v>
      </c>
      <c r="Q101" s="25">
        <f t="shared" si="54"/>
        <v>456.87994858536865</v>
      </c>
      <c r="R101" s="25">
        <f t="shared" si="54"/>
        <v>466.01754755707594</v>
      </c>
      <c r="S101" s="25">
        <f t="shared" si="54"/>
        <v>475.33789850821751</v>
      </c>
      <c r="T101" s="25">
        <f t="shared" si="54"/>
        <v>233.57941697642991</v>
      </c>
      <c r="U101" s="25">
        <f t="shared" si="54"/>
        <v>238.25100531595851</v>
      </c>
      <c r="V101" s="25">
        <f t="shared" si="54"/>
        <v>243.01602542227772</v>
      </c>
      <c r="W101" s="25">
        <f t="shared" si="54"/>
        <v>247.87634593072323</v>
      </c>
      <c r="X101" s="25">
        <f t="shared" si="54"/>
        <v>252.83387284933772</v>
      </c>
      <c r="Y101" s="25">
        <f t="shared" si="54"/>
        <v>240.75704807815467</v>
      </c>
      <c r="Z101" s="25">
        <f t="shared" si="54"/>
        <v>245.57218903971776</v>
      </c>
      <c r="AA101" s="25">
        <f t="shared" si="54"/>
        <v>250.4836328205121</v>
      </c>
      <c r="AB101" s="25">
        <f t="shared" si="54"/>
        <v>255.49330547692233</v>
      </c>
      <c r="AC101" s="25">
        <f t="shared" si="54"/>
        <v>260.6031715864608</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Inputs'!J47</f>
        <v>3.678E-2</v>
      </c>
      <c r="F103" s="26">
        <f>'Scenario Inputs'!K47</f>
        <v>3.678E-2</v>
      </c>
      <c r="G103" s="26">
        <f>'Scenario Inputs'!L47</f>
        <v>3.678E-2</v>
      </c>
      <c r="H103" s="26">
        <f>'Scenario Inputs'!M47</f>
        <v>3.678E-2</v>
      </c>
      <c r="I103" s="26">
        <f>'Scenario Inputs'!N47</f>
        <v>3.678E-2</v>
      </c>
      <c r="J103" s="26">
        <f>'Scenario Inputs'!O47</f>
        <v>3.678E-2</v>
      </c>
      <c r="K103" s="26">
        <f>'Scenario Inputs'!P47</f>
        <v>3.678E-2</v>
      </c>
      <c r="L103" s="26">
        <f>'Scenario Inputs'!Q47</f>
        <v>3.678E-2</v>
      </c>
      <c r="M103" s="26">
        <f>'Scenario Inputs'!R47</f>
        <v>3.678E-2</v>
      </c>
      <c r="N103" s="26">
        <f>'Scenario Inputs'!S47</f>
        <v>3.678E-2</v>
      </c>
      <c r="O103" s="26">
        <f>'Scenario Inputs'!T47</f>
        <v>3.678E-2</v>
      </c>
      <c r="P103" s="26">
        <f>'Scenario Inputs'!U47</f>
        <v>3.678E-2</v>
      </c>
      <c r="Q103" s="26">
        <f>'Scenario Inputs'!V47</f>
        <v>3.678E-2</v>
      </c>
      <c r="R103" s="26">
        <f>'Scenario Inputs'!W47</f>
        <v>3.678E-2</v>
      </c>
      <c r="S103" s="26">
        <f>'Scenario Inputs'!X47</f>
        <v>3.678E-2</v>
      </c>
      <c r="T103" s="26">
        <f>'Scenario Inputs'!Y47</f>
        <v>3.678E-2</v>
      </c>
      <c r="U103" s="26">
        <f>'Scenario Inputs'!Z47</f>
        <v>3.678E-2</v>
      </c>
      <c r="V103" s="26">
        <f>'Scenario Inputs'!AA47</f>
        <v>3.678E-2</v>
      </c>
      <c r="W103" s="26">
        <f>'Scenario Inputs'!AB47</f>
        <v>3.678E-2</v>
      </c>
      <c r="X103" s="26">
        <f>'Scenario Inputs'!AC47</f>
        <v>3.678E-2</v>
      </c>
      <c r="Y103" s="26">
        <f>'Scenario Inputs'!AD47</f>
        <v>3.678E-2</v>
      </c>
      <c r="Z103" s="26">
        <f>'Scenario Inputs'!AE47</f>
        <v>3.678E-2</v>
      </c>
      <c r="AA103" s="26">
        <f>'Scenario Inputs'!AF47</f>
        <v>3.678E-2</v>
      </c>
      <c r="AB103" s="26">
        <f>'Scenario Inputs'!AG47</f>
        <v>3.678E-2</v>
      </c>
      <c r="AC103" s="26">
        <f>'Scenario Inputs'!AH47</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55">(E98+E100)*E103</f>
        <v>0</v>
      </c>
      <c r="F105" s="43">
        <f t="shared" ref="F105:AC105" si="56">(F98+F100)*F103</f>
        <v>6.3578719816743909</v>
      </c>
      <c r="G105" s="43">
        <f t="shared" si="56"/>
        <v>16.187058255353477</v>
      </c>
      <c r="H105" s="43">
        <f t="shared" si="56"/>
        <v>27.388270914429718</v>
      </c>
      <c r="I105" s="43">
        <f t="shared" si="56"/>
        <v>36.841692331533636</v>
      </c>
      <c r="J105" s="43">
        <f t="shared" si="56"/>
        <v>42.371151914136263</v>
      </c>
      <c r="K105" s="43">
        <f t="shared" si="56"/>
        <v>62.085327176912514</v>
      </c>
      <c r="L105" s="43">
        <f t="shared" si="56"/>
        <v>81.623192958845095</v>
      </c>
      <c r="M105" s="43">
        <f t="shared" si="56"/>
        <v>101.05286657695731</v>
      </c>
      <c r="N105" s="43">
        <f t="shared" si="56"/>
        <v>120.30569109154533</v>
      </c>
      <c r="O105" s="43">
        <f t="shared" si="56"/>
        <v>139.45218766323435</v>
      </c>
      <c r="P105" s="43">
        <f t="shared" si="56"/>
        <v>153.18118532740209</v>
      </c>
      <c r="Q105" s="43">
        <f t="shared" si="56"/>
        <v>166.99314308813135</v>
      </c>
      <c r="R105" s="43">
        <f t="shared" si="56"/>
        <v>180.89307648411577</v>
      </c>
      <c r="S105" s="43">
        <f t="shared" si="56"/>
        <v>194.88604257657065</v>
      </c>
      <c r="T105" s="43">
        <f t="shared" si="56"/>
        <v>208.97714180939494</v>
      </c>
      <c r="U105" s="43">
        <f t="shared" si="56"/>
        <v>213.91850454420941</v>
      </c>
      <c r="V105" s="43">
        <f t="shared" si="56"/>
        <v>218.94535080110381</v>
      </c>
      <c r="W105" s="43">
        <f t="shared" si="56"/>
        <v>224.05962397400273</v>
      </c>
      <c r="X105" s="43">
        <f t="shared" si="56"/>
        <v>229.26330223090221</v>
      </c>
      <c r="Y105" s="43">
        <f t="shared" si="56"/>
        <v>234.55839928105681</v>
      </c>
      <c r="Z105" s="43">
        <f t="shared" si="56"/>
        <v>239.31601214686447</v>
      </c>
      <c r="AA105" s="43">
        <f t="shared" si="56"/>
        <v>244.1676134480449</v>
      </c>
      <c r="AB105" s="43">
        <f t="shared" si="56"/>
        <v>249.11510333834516</v>
      </c>
      <c r="AC105" s="43">
        <f t="shared" si="56"/>
        <v>254.16041961753112</v>
      </c>
    </row>
    <row r="106" spans="2:29" x14ac:dyDescent="0.3">
      <c r="B106" s="18" t="s">
        <v>234</v>
      </c>
      <c r="C106" s="3" t="s">
        <v>86</v>
      </c>
      <c r="D106" s="3" t="s">
        <v>87</v>
      </c>
      <c r="E106" s="43">
        <f t="shared" ref="E106" si="57">E101*E102*E103</f>
        <v>3.1749920157552234</v>
      </c>
      <c r="F106" s="43">
        <f t="shared" ref="F106:AC106" si="58">F101*F102*F103</f>
        <v>4.9641076935037818</v>
      </c>
      <c r="G106" s="43">
        <f t="shared" si="58"/>
        <v>5.735245026954372</v>
      </c>
      <c r="H106" s="43">
        <f t="shared" si="58"/>
        <v>4.9604098864054613</v>
      </c>
      <c r="I106" s="43">
        <f t="shared" si="58"/>
        <v>3.0835515766339272</v>
      </c>
      <c r="J106" s="43">
        <f t="shared" si="58"/>
        <v>10.215476041283267</v>
      </c>
      <c r="K106" s="43">
        <f t="shared" si="58"/>
        <v>10.299869271706926</v>
      </c>
      <c r="L106" s="43">
        <f t="shared" si="58"/>
        <v>10.416736737975182</v>
      </c>
      <c r="M106" s="43">
        <f t="shared" si="58"/>
        <v>10.498371974534924</v>
      </c>
      <c r="N106" s="43">
        <f t="shared" si="58"/>
        <v>10.613677157520979</v>
      </c>
      <c r="O106" s="43">
        <f t="shared" si="58"/>
        <v>8.0757614902777082</v>
      </c>
      <c r="P106" s="43">
        <f t="shared" si="58"/>
        <v>8.2372767200832637</v>
      </c>
      <c r="Q106" s="43">
        <f t="shared" si="58"/>
        <v>8.4020222544849297</v>
      </c>
      <c r="R106" s="43">
        <f t="shared" si="58"/>
        <v>8.5700626995746259</v>
      </c>
      <c r="S106" s="43">
        <f t="shared" si="58"/>
        <v>8.7414639535661198</v>
      </c>
      <c r="T106" s="43">
        <f t="shared" si="58"/>
        <v>4.295525478196546</v>
      </c>
      <c r="U106" s="43">
        <f t="shared" si="58"/>
        <v>4.3814359877604767</v>
      </c>
      <c r="V106" s="43">
        <f t="shared" si="58"/>
        <v>4.4690647075156873</v>
      </c>
      <c r="W106" s="43">
        <f t="shared" si="58"/>
        <v>4.5584460016660007</v>
      </c>
      <c r="X106" s="43">
        <f t="shared" si="58"/>
        <v>4.649614921699321</v>
      </c>
      <c r="Y106" s="43">
        <f t="shared" si="58"/>
        <v>4.4275221141572647</v>
      </c>
      <c r="Z106" s="43">
        <f t="shared" si="58"/>
        <v>4.5160725564404096</v>
      </c>
      <c r="AA106" s="43">
        <f t="shared" si="58"/>
        <v>4.6063940075692171</v>
      </c>
      <c r="AB106" s="43">
        <f t="shared" si="58"/>
        <v>4.6985218877206014</v>
      </c>
      <c r="AC106" s="43">
        <f t="shared" si="58"/>
        <v>4.7924923254750142</v>
      </c>
    </row>
    <row r="107" spans="2:29" x14ac:dyDescent="0.3">
      <c r="B107" s="22" t="s">
        <v>244</v>
      </c>
      <c r="C107" s="23" t="s">
        <v>86</v>
      </c>
      <c r="D107" s="23" t="s">
        <v>87</v>
      </c>
      <c r="E107" s="76">
        <f>E98+E100+E101-E105-E106</f>
        <v>169.47275217974359</v>
      </c>
      <c r="F107" s="76">
        <f>F98+F100+F101-F105-F106</f>
        <v>431.47539304591902</v>
      </c>
      <c r="G107" s="76">
        <f t="shared" ref="G107:AC107" si="59">G98+G100+G101-G105-G106</f>
        <v>730.05019017234747</v>
      </c>
      <c r="H107" s="76">
        <f t="shared" si="59"/>
        <v>982.03660161462528</v>
      </c>
      <c r="I107" s="76">
        <f t="shared" si="59"/>
        <v>1129.4275425192791</v>
      </c>
      <c r="J107" s="76">
        <f t="shared" si="59"/>
        <v>1654.9202778820681</v>
      </c>
      <c r="K107" s="76">
        <f t="shared" si="59"/>
        <v>2175.7133821355669</v>
      </c>
      <c r="L107" s="76">
        <f t="shared" si="59"/>
        <v>2693.6225617331811</v>
      </c>
      <c r="M107" s="76">
        <f t="shared" si="59"/>
        <v>3206.8177262670815</v>
      </c>
      <c r="N107" s="76">
        <f t="shared" si="59"/>
        <v>3717.178658031175</v>
      </c>
      <c r="O107" s="76">
        <f t="shared" si="59"/>
        <v>4083.1330253921587</v>
      </c>
      <c r="P107" s="76">
        <f t="shared" si="59"/>
        <v>4451.2987420734671</v>
      </c>
      <c r="Q107" s="76">
        <f t="shared" si="59"/>
        <v>4821.8095001576885</v>
      </c>
      <c r="R107" s="76">
        <f t="shared" si="59"/>
        <v>5194.8000985342269</v>
      </c>
      <c r="S107" s="76">
        <f t="shared" si="59"/>
        <v>5570.4064924829918</v>
      </c>
      <c r="T107" s="76">
        <f t="shared" si="59"/>
        <v>5702.1213720214901</v>
      </c>
      <c r="U107" s="76">
        <f t="shared" si="59"/>
        <v>5836.1148642459084</v>
      </c>
      <c r="V107" s="76">
        <f t="shared" si="59"/>
        <v>5972.4387714444847</v>
      </c>
      <c r="W107" s="76">
        <f t="shared" si="59"/>
        <v>6111.1458228284291</v>
      </c>
      <c r="X107" s="76">
        <f t="shared" si="59"/>
        <v>6252.289694981735</v>
      </c>
      <c r="Y107" s="76">
        <f t="shared" si="59"/>
        <v>6379.1066155643111</v>
      </c>
      <c r="Z107" s="76">
        <f t="shared" si="59"/>
        <v>6508.4288522120105</v>
      </c>
      <c r="AA107" s="76">
        <f t="shared" si="59"/>
        <v>6640.3070546211484</v>
      </c>
      <c r="AB107" s="76">
        <f t="shared" si="59"/>
        <v>6774.7928759644283</v>
      </c>
      <c r="AC107" s="76">
        <f t="shared" si="59"/>
        <v>6911.9389931271717</v>
      </c>
    </row>
    <row r="108" spans="2:29" x14ac:dyDescent="0.3">
      <c r="B108" s="27" t="s">
        <v>245</v>
      </c>
      <c r="C108" s="28" t="s">
        <v>86</v>
      </c>
      <c r="D108" s="28" t="s">
        <v>87</v>
      </c>
      <c r="E108" s="170">
        <f>AVERAGE(SUM(E98,E100),(E107*(1/(1+E115))))</f>
        <v>82.085029632734475</v>
      </c>
      <c r="F108" s="170">
        <f t="shared" ref="F108:AC108" si="60">AVERAGE(SUM(F98,F100),(F107*(1/(1+F115))))</f>
        <v>295.41850700502346</v>
      </c>
      <c r="G108" s="170">
        <f t="shared" si="60"/>
        <v>573.65614616801099</v>
      </c>
      <c r="H108" s="170">
        <f t="shared" si="60"/>
        <v>847.98025242460426</v>
      </c>
      <c r="I108" s="170">
        <f t="shared" si="60"/>
        <v>1047.8829090588938</v>
      </c>
      <c r="J108" s="170">
        <f t="shared" si="60"/>
        <v>1377.5774925252217</v>
      </c>
      <c r="K108" s="170">
        <f t="shared" si="60"/>
        <v>1897.8276998209722</v>
      </c>
      <c r="L108" s="170">
        <f t="shared" si="60"/>
        <v>2414.2842509925886</v>
      </c>
      <c r="M108" s="170">
        <f t="shared" si="60"/>
        <v>2926.9867423005844</v>
      </c>
      <c r="N108" s="170">
        <f t="shared" si="60"/>
        <v>3435.9123101972264</v>
      </c>
      <c r="O108" s="170">
        <f t="shared" si="60"/>
        <v>3873.4483312270913</v>
      </c>
      <c r="P108" s="170">
        <f t="shared" si="60"/>
        <v>4238.408083225826</v>
      </c>
      <c r="Q108" s="170">
        <f t="shared" si="60"/>
        <v>4605.6314566642341</v>
      </c>
      <c r="R108" s="170">
        <f t="shared" si="60"/>
        <v>4975.2519250640635</v>
      </c>
      <c r="S108" s="170">
        <f t="shared" si="60"/>
        <v>5347.4040865224315</v>
      </c>
      <c r="T108" s="170">
        <f t="shared" si="60"/>
        <v>5602.7601504676386</v>
      </c>
      <c r="U108" s="170">
        <f t="shared" si="60"/>
        <v>5734.8352002472384</v>
      </c>
      <c r="V108" s="170">
        <f t="shared" si="60"/>
        <v>5869.2010913943413</v>
      </c>
      <c r="W108" s="170">
        <f t="shared" si="60"/>
        <v>6005.9097827500791</v>
      </c>
      <c r="X108" s="170">
        <f t="shared" si="60"/>
        <v>6145.0141647513501</v>
      </c>
      <c r="Y108" s="170">
        <f t="shared" si="60"/>
        <v>6278.4219900884191</v>
      </c>
      <c r="Z108" s="170">
        <f t="shared" si="60"/>
        <v>6405.7365332965173</v>
      </c>
      <c r="AA108" s="170">
        <f t="shared" si="60"/>
        <v>6535.5667833199532</v>
      </c>
      <c r="AB108" s="170">
        <f t="shared" si="60"/>
        <v>6667.9635899929999</v>
      </c>
      <c r="AC108" s="170">
        <f t="shared" si="60"/>
        <v>6802.9788107635441</v>
      </c>
    </row>
    <row r="109" spans="2:29" ht="15" thickBot="1" x14ac:dyDescent="0.35">
      <c r="B109" s="56" t="s">
        <v>232</v>
      </c>
      <c r="C109" s="57" t="s">
        <v>86</v>
      </c>
      <c r="D109" s="57" t="s">
        <v>87</v>
      </c>
      <c r="E109" s="75">
        <f t="shared" ref="E109" si="61">E105+E106</f>
        <v>3.1749920157552234</v>
      </c>
      <c r="F109" s="75">
        <f t="shared" ref="F109:AC109" si="62">F105+F106</f>
        <v>11.321979675178174</v>
      </c>
      <c r="G109" s="75">
        <f t="shared" si="62"/>
        <v>21.922303282307851</v>
      </c>
      <c r="H109" s="75">
        <f t="shared" si="62"/>
        <v>32.348680800835183</v>
      </c>
      <c r="I109" s="75">
        <f t="shared" si="62"/>
        <v>39.925243908167566</v>
      </c>
      <c r="J109" s="75">
        <f t="shared" si="62"/>
        <v>52.58662795541953</v>
      </c>
      <c r="K109" s="75">
        <f t="shared" si="62"/>
        <v>72.385196448619439</v>
      </c>
      <c r="L109" s="75">
        <f t="shared" si="62"/>
        <v>92.03992969682028</v>
      </c>
      <c r="M109" s="75">
        <f t="shared" si="62"/>
        <v>111.55123855149223</v>
      </c>
      <c r="N109" s="75">
        <f t="shared" si="62"/>
        <v>130.91936824906631</v>
      </c>
      <c r="O109" s="75">
        <f t="shared" si="62"/>
        <v>147.52794915351205</v>
      </c>
      <c r="P109" s="75">
        <f t="shared" si="62"/>
        <v>161.41846204748535</v>
      </c>
      <c r="Q109" s="75">
        <f t="shared" si="62"/>
        <v>175.39516534261628</v>
      </c>
      <c r="R109" s="75">
        <f t="shared" si="62"/>
        <v>189.4631391836904</v>
      </c>
      <c r="S109" s="75">
        <f t="shared" si="62"/>
        <v>203.62750653013677</v>
      </c>
      <c r="T109" s="75">
        <f t="shared" si="62"/>
        <v>213.27266728759147</v>
      </c>
      <c r="U109" s="75">
        <f t="shared" si="62"/>
        <v>218.2999405319699</v>
      </c>
      <c r="V109" s="75">
        <f t="shared" si="62"/>
        <v>223.4144155086195</v>
      </c>
      <c r="W109" s="75">
        <f t="shared" si="62"/>
        <v>228.61806997566873</v>
      </c>
      <c r="X109" s="75">
        <f t="shared" si="62"/>
        <v>233.91291715260152</v>
      </c>
      <c r="Y109" s="75">
        <f t="shared" si="62"/>
        <v>238.98592139521406</v>
      </c>
      <c r="Z109" s="75">
        <f t="shared" si="62"/>
        <v>243.83208470330487</v>
      </c>
      <c r="AA109" s="75">
        <f t="shared" si="62"/>
        <v>248.77400745561411</v>
      </c>
      <c r="AB109" s="75">
        <f t="shared" si="62"/>
        <v>253.81362522606577</v>
      </c>
      <c r="AC109" s="75">
        <f t="shared" si="62"/>
        <v>258.95291194300614</v>
      </c>
    </row>
    <row r="110" spans="2:29" ht="15" thickTop="1" x14ac:dyDescent="0.3"/>
    <row r="111" spans="2:29" x14ac:dyDescent="0.3">
      <c r="B111" s="32" t="s">
        <v>97</v>
      </c>
    </row>
    <row r="112" spans="2:29" x14ac:dyDescent="0.3">
      <c r="B112" s="206" t="s">
        <v>98</v>
      </c>
      <c r="C112" s="37" t="s">
        <v>86</v>
      </c>
      <c r="D112" s="195" t="s">
        <v>87</v>
      </c>
      <c r="E112" s="171">
        <f>E91</f>
        <v>0.63056633474304091</v>
      </c>
      <c r="F112" s="171">
        <f t="shared" ref="F112:AC112" si="63">F91</f>
        <v>3.5587669908132002</v>
      </c>
      <c r="G112" s="171">
        <f t="shared" si="63"/>
        <v>5.9580885924343168</v>
      </c>
      <c r="H112" s="171">
        <f t="shared" si="63"/>
        <v>8.8180168339606073</v>
      </c>
      <c r="I112" s="171">
        <f t="shared" si="63"/>
        <v>20.686829671816625</v>
      </c>
      <c r="J112" s="171">
        <f t="shared" si="63"/>
        <v>23.07417329099415</v>
      </c>
      <c r="K112" s="171">
        <f t="shared" si="63"/>
        <v>23.305300721442311</v>
      </c>
      <c r="L112" s="171">
        <f t="shared" si="63"/>
        <v>23.54918862746332</v>
      </c>
      <c r="M112" s="171">
        <f t="shared" si="63"/>
        <v>23.807539576962299</v>
      </c>
      <c r="N112" s="171">
        <f t="shared" si="63"/>
        <v>24.027418906028156</v>
      </c>
      <c r="O112" s="171">
        <f t="shared" si="63"/>
        <v>17.033649911448332</v>
      </c>
      <c r="P112" s="171">
        <f t="shared" si="63"/>
        <v>17.374322909677304</v>
      </c>
      <c r="Q112" s="171">
        <f t="shared" si="63"/>
        <v>17.721809367870851</v>
      </c>
      <c r="R112" s="171">
        <f t="shared" si="63"/>
        <v>18.076245555228265</v>
      </c>
      <c r="S112" s="171">
        <f t="shared" si="63"/>
        <v>18.437770466332832</v>
      </c>
      <c r="T112" s="171">
        <f t="shared" si="63"/>
        <v>0</v>
      </c>
      <c r="U112" s="171">
        <f t="shared" si="63"/>
        <v>0</v>
      </c>
      <c r="V112" s="171">
        <f t="shared" si="63"/>
        <v>0</v>
      </c>
      <c r="W112" s="171">
        <f t="shared" si="63"/>
        <v>0</v>
      </c>
      <c r="X112" s="171">
        <f t="shared" si="63"/>
        <v>0</v>
      </c>
      <c r="Y112" s="171">
        <f t="shared" si="63"/>
        <v>0</v>
      </c>
      <c r="Z112" s="171">
        <f t="shared" si="63"/>
        <v>0</v>
      </c>
      <c r="AA112" s="171">
        <f t="shared" si="63"/>
        <v>0</v>
      </c>
      <c r="AB112" s="171">
        <f t="shared" si="63"/>
        <v>0</v>
      </c>
      <c r="AC112" s="171">
        <f t="shared" si="63"/>
        <v>0</v>
      </c>
    </row>
    <row r="113" spans="2:29" x14ac:dyDescent="0.3">
      <c r="B113" s="3" t="s">
        <v>230</v>
      </c>
      <c r="C113" s="36" t="s">
        <v>86</v>
      </c>
      <c r="D113" s="36" t="s">
        <v>87</v>
      </c>
      <c r="E113" s="38">
        <f t="shared" ref="E113:AC113" si="64">E109</f>
        <v>3.1749920157552234</v>
      </c>
      <c r="F113" s="38">
        <f t="shared" si="64"/>
        <v>11.321979675178174</v>
      </c>
      <c r="G113" s="38">
        <f t="shared" si="64"/>
        <v>21.922303282307851</v>
      </c>
      <c r="H113" s="38">
        <f t="shared" si="64"/>
        <v>32.348680800835183</v>
      </c>
      <c r="I113" s="38">
        <f t="shared" si="64"/>
        <v>39.925243908167566</v>
      </c>
      <c r="J113" s="38">
        <f t="shared" si="64"/>
        <v>52.58662795541953</v>
      </c>
      <c r="K113" s="38">
        <f t="shared" si="64"/>
        <v>72.385196448619439</v>
      </c>
      <c r="L113" s="38">
        <f t="shared" si="64"/>
        <v>92.03992969682028</v>
      </c>
      <c r="M113" s="38">
        <f t="shared" si="64"/>
        <v>111.55123855149223</v>
      </c>
      <c r="N113" s="38">
        <f t="shared" si="64"/>
        <v>130.91936824906631</v>
      </c>
      <c r="O113" s="38">
        <f t="shared" si="64"/>
        <v>147.52794915351205</v>
      </c>
      <c r="P113" s="38">
        <f t="shared" si="64"/>
        <v>161.41846204748535</v>
      </c>
      <c r="Q113" s="38">
        <f t="shared" si="64"/>
        <v>175.39516534261628</v>
      </c>
      <c r="R113" s="38">
        <f t="shared" si="64"/>
        <v>189.4631391836904</v>
      </c>
      <c r="S113" s="38">
        <f t="shared" si="64"/>
        <v>203.62750653013677</v>
      </c>
      <c r="T113" s="38">
        <f t="shared" si="64"/>
        <v>213.27266728759147</v>
      </c>
      <c r="U113" s="38">
        <f t="shared" si="64"/>
        <v>218.2999405319699</v>
      </c>
      <c r="V113" s="38">
        <f t="shared" si="64"/>
        <v>223.4144155086195</v>
      </c>
      <c r="W113" s="38">
        <f t="shared" si="64"/>
        <v>228.61806997566873</v>
      </c>
      <c r="X113" s="38">
        <f t="shared" si="64"/>
        <v>233.91291715260152</v>
      </c>
      <c r="Y113" s="38">
        <f t="shared" si="64"/>
        <v>238.98592139521406</v>
      </c>
      <c r="Z113" s="38">
        <f t="shared" si="64"/>
        <v>243.83208470330487</v>
      </c>
      <c r="AA113" s="38">
        <f t="shared" si="64"/>
        <v>248.77400745561411</v>
      </c>
      <c r="AB113" s="38">
        <f t="shared" si="64"/>
        <v>253.81362522606577</v>
      </c>
      <c r="AC113" s="38">
        <f t="shared" si="64"/>
        <v>258.95291194300614</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AC116" si="65">E115*E108</f>
        <v>2.6513464571373238</v>
      </c>
      <c r="F116" s="38">
        <f t="shared" si="65"/>
        <v>9.5420177762622576</v>
      </c>
      <c r="G116" s="38">
        <f t="shared" si="65"/>
        <v>18.529093521226756</v>
      </c>
      <c r="H116" s="38">
        <f t="shared" si="65"/>
        <v>27.38976215331472</v>
      </c>
      <c r="I116" s="38">
        <f t="shared" si="65"/>
        <v>33.846617962602274</v>
      </c>
      <c r="J116" s="38">
        <f t="shared" si="65"/>
        <v>44.495753008564662</v>
      </c>
      <c r="K116" s="38">
        <f t="shared" si="65"/>
        <v>61.299834704217403</v>
      </c>
      <c r="L116" s="38">
        <f t="shared" si="65"/>
        <v>77.981381307060616</v>
      </c>
      <c r="M116" s="38">
        <f t="shared" si="65"/>
        <v>94.541671776308888</v>
      </c>
      <c r="N116" s="38">
        <f t="shared" si="65"/>
        <v>110.97996761937041</v>
      </c>
      <c r="O116" s="38">
        <f t="shared" si="65"/>
        <v>125.11238109863505</v>
      </c>
      <c r="P116" s="38">
        <f t="shared" si="65"/>
        <v>136.9005810881942</v>
      </c>
      <c r="Q116" s="38">
        <f t="shared" si="65"/>
        <v>148.76189605025476</v>
      </c>
      <c r="R116" s="38">
        <f t="shared" si="65"/>
        <v>160.70063717956927</v>
      </c>
      <c r="S116" s="38">
        <f t="shared" si="65"/>
        <v>172.72115199467456</v>
      </c>
      <c r="T116" s="38">
        <f t="shared" si="65"/>
        <v>180.96915286010474</v>
      </c>
      <c r="U116" s="38">
        <f t="shared" si="65"/>
        <v>185.23517696798581</v>
      </c>
      <c r="V116" s="38">
        <f t="shared" si="65"/>
        <v>189.57519525203725</v>
      </c>
      <c r="W116" s="38">
        <f t="shared" si="65"/>
        <v>193.99088598282756</v>
      </c>
      <c r="X116" s="38">
        <f t="shared" si="65"/>
        <v>198.48395752146862</v>
      </c>
      <c r="Y116" s="38">
        <f t="shared" si="65"/>
        <v>202.79303027985594</v>
      </c>
      <c r="Z116" s="38">
        <f t="shared" si="65"/>
        <v>206.90529002547751</v>
      </c>
      <c r="AA116" s="38">
        <f t="shared" si="65"/>
        <v>211.09880710123451</v>
      </c>
      <c r="AB116" s="38">
        <f t="shared" si="65"/>
        <v>215.37522395677391</v>
      </c>
      <c r="AC116" s="38">
        <f t="shared" si="65"/>
        <v>219.73621558766249</v>
      </c>
    </row>
    <row r="117" spans="2:29" ht="15" thickBot="1" x14ac:dyDescent="0.35">
      <c r="B117" s="218" t="s">
        <v>100</v>
      </c>
      <c r="C117" s="229" t="s">
        <v>86</v>
      </c>
      <c r="D117" s="230" t="s">
        <v>87</v>
      </c>
      <c r="E117" s="231">
        <f>E112+E113+E116</f>
        <v>6.4569048076355884</v>
      </c>
      <c r="F117" s="231">
        <f t="shared" ref="F117:AC117" si="66">F112+F113+F116</f>
        <v>24.42276444225363</v>
      </c>
      <c r="G117" s="231">
        <f t="shared" si="66"/>
        <v>46.409485395968922</v>
      </c>
      <c r="H117" s="231">
        <f t="shared" si="66"/>
        <v>68.556459788110516</v>
      </c>
      <c r="I117" s="231">
        <f t="shared" si="66"/>
        <v>94.458691542586465</v>
      </c>
      <c r="J117" s="231">
        <f t="shared" si="66"/>
        <v>120.15655425497835</v>
      </c>
      <c r="K117" s="231">
        <f t="shared" si="66"/>
        <v>156.99033187427915</v>
      </c>
      <c r="L117" s="231">
        <f t="shared" si="66"/>
        <v>193.57049963134421</v>
      </c>
      <c r="M117" s="231">
        <f t="shared" si="66"/>
        <v>229.90044990476343</v>
      </c>
      <c r="N117" s="231">
        <f t="shared" si="66"/>
        <v>265.92675477446488</v>
      </c>
      <c r="O117" s="231">
        <f t="shared" si="66"/>
        <v>289.67398016359544</v>
      </c>
      <c r="P117" s="231">
        <f t="shared" si="66"/>
        <v>315.69336604535687</v>
      </c>
      <c r="Q117" s="231">
        <f t="shared" si="66"/>
        <v>341.8788707607419</v>
      </c>
      <c r="R117" s="231">
        <f t="shared" si="66"/>
        <v>368.24002191848797</v>
      </c>
      <c r="S117" s="231">
        <f>S112+S113+S116</f>
        <v>394.78642899114413</v>
      </c>
      <c r="T117" s="231">
        <f>T112+T113+T116</f>
        <v>394.24182014769622</v>
      </c>
      <c r="U117" s="231">
        <f t="shared" si="66"/>
        <v>403.53511749995573</v>
      </c>
      <c r="V117" s="231">
        <f t="shared" si="66"/>
        <v>412.98961076065677</v>
      </c>
      <c r="W117" s="231">
        <f t="shared" si="66"/>
        <v>422.60895595849627</v>
      </c>
      <c r="X117" s="231">
        <f t="shared" si="66"/>
        <v>432.39687467407015</v>
      </c>
      <c r="Y117" s="231">
        <f t="shared" si="66"/>
        <v>441.77895167507</v>
      </c>
      <c r="Z117" s="231">
        <f t="shared" si="66"/>
        <v>450.73737472878236</v>
      </c>
      <c r="AA117" s="231">
        <f t="shared" si="66"/>
        <v>459.87281455684865</v>
      </c>
      <c r="AB117" s="231">
        <f t="shared" si="66"/>
        <v>469.1888491828397</v>
      </c>
      <c r="AC117" s="231">
        <f t="shared" si="66"/>
        <v>478.68912753066866</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6.4569048076355884</v>
      </c>
      <c r="F119" s="222">
        <f>F117+F118</f>
        <v>24.42276444225363</v>
      </c>
      <c r="G119" s="222">
        <f t="shared" ref="G119:AC119" si="67">G117+G118</f>
        <v>46.409485395968922</v>
      </c>
      <c r="H119" s="222">
        <f t="shared" si="67"/>
        <v>68.556459788110516</v>
      </c>
      <c r="I119" s="222">
        <f t="shared" si="67"/>
        <v>94.458691542586465</v>
      </c>
      <c r="J119" s="222">
        <f t="shared" si="67"/>
        <v>120.15655425497835</v>
      </c>
      <c r="K119" s="222">
        <f t="shared" si="67"/>
        <v>156.99033187427915</v>
      </c>
      <c r="L119" s="222">
        <f t="shared" si="67"/>
        <v>193.57049963134421</v>
      </c>
      <c r="M119" s="222">
        <f t="shared" si="67"/>
        <v>229.90044990476343</v>
      </c>
      <c r="N119" s="222">
        <f t="shared" si="67"/>
        <v>265.92675477446488</v>
      </c>
      <c r="O119" s="222">
        <f t="shared" si="67"/>
        <v>289.67398016359544</v>
      </c>
      <c r="P119" s="222">
        <f t="shared" si="67"/>
        <v>315.69336604535687</v>
      </c>
      <c r="Q119" s="222">
        <f t="shared" si="67"/>
        <v>341.8788707607419</v>
      </c>
      <c r="R119" s="222">
        <f t="shared" si="67"/>
        <v>368.24002191848797</v>
      </c>
      <c r="S119" s="222">
        <f t="shared" si="67"/>
        <v>394.78642899114413</v>
      </c>
      <c r="T119" s="222">
        <f t="shared" si="67"/>
        <v>394.24182014769622</v>
      </c>
      <c r="U119" s="222">
        <f t="shared" si="67"/>
        <v>403.53511749995573</v>
      </c>
      <c r="V119" s="222">
        <f t="shared" si="67"/>
        <v>412.98961076065677</v>
      </c>
      <c r="W119" s="222">
        <f t="shared" si="67"/>
        <v>422.60895595849627</v>
      </c>
      <c r="X119" s="222">
        <f t="shared" si="67"/>
        <v>432.39687467407015</v>
      </c>
      <c r="Y119" s="222">
        <f t="shared" si="67"/>
        <v>441.77895167507</v>
      </c>
      <c r="Z119" s="222">
        <f t="shared" si="67"/>
        <v>450.73737472878236</v>
      </c>
      <c r="AA119" s="222">
        <f t="shared" si="67"/>
        <v>459.87281455684865</v>
      </c>
      <c r="AB119" s="222">
        <f t="shared" si="67"/>
        <v>469.1888491828397</v>
      </c>
      <c r="AC119" s="222">
        <f t="shared" si="67"/>
        <v>478.68912753066866</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6.5214738557119443</v>
      </c>
      <c r="F121" s="237">
        <f t="shared" ref="F121:AC121" si="68">F120*F119</f>
        <v>24.666992086676167</v>
      </c>
      <c r="G121" s="237">
        <f t="shared" si="68"/>
        <v>46.873580249928608</v>
      </c>
      <c r="H121" s="237">
        <f t="shared" si="68"/>
        <v>69.242024385991627</v>
      </c>
      <c r="I121" s="237">
        <f t="shared" si="68"/>
        <v>95.403278458012323</v>
      </c>
      <c r="J121" s="237">
        <f t="shared" si="68"/>
        <v>121.35811979752813</v>
      </c>
      <c r="K121" s="237">
        <f t="shared" si="68"/>
        <v>158.56023519302195</v>
      </c>
      <c r="L121" s="237">
        <f t="shared" si="68"/>
        <v>195.50620462765764</v>
      </c>
      <c r="M121" s="237">
        <f t="shared" si="68"/>
        <v>232.19945440381107</v>
      </c>
      <c r="N121" s="237">
        <f t="shared" si="68"/>
        <v>268.58602232220954</v>
      </c>
      <c r="O121" s="237">
        <f t="shared" si="68"/>
        <v>292.57071996523138</v>
      </c>
      <c r="P121" s="237">
        <f t="shared" si="68"/>
        <v>318.85029970581041</v>
      </c>
      <c r="Q121" s="237">
        <f t="shared" si="68"/>
        <v>345.29765946834931</v>
      </c>
      <c r="R121" s="237">
        <f t="shared" si="68"/>
        <v>371.92242213767287</v>
      </c>
      <c r="S121" s="237">
        <f t="shared" si="68"/>
        <v>398.73429328105556</v>
      </c>
      <c r="T121" s="237">
        <f t="shared" si="68"/>
        <v>398.1842383491732</v>
      </c>
      <c r="U121" s="237">
        <f t="shared" si="68"/>
        <v>407.57046867495529</v>
      </c>
      <c r="V121" s="237">
        <f t="shared" si="68"/>
        <v>417.11950686826333</v>
      </c>
      <c r="W121" s="237">
        <f t="shared" si="68"/>
        <v>426.83504551808124</v>
      </c>
      <c r="X121" s="237">
        <f>X120*X119</f>
        <v>436.72084342081087</v>
      </c>
      <c r="Y121" s="237">
        <f t="shared" si="68"/>
        <v>446.19674119182071</v>
      </c>
      <c r="Z121" s="237">
        <f t="shared" si="68"/>
        <v>455.24474847607019</v>
      </c>
      <c r="AA121" s="237">
        <f t="shared" si="68"/>
        <v>464.47154270241714</v>
      </c>
      <c r="AB121" s="237">
        <f t="shared" si="68"/>
        <v>473.88073767466813</v>
      </c>
      <c r="AC121" s="237">
        <f t="shared" si="68"/>
        <v>483.47601880597534</v>
      </c>
    </row>
    <row r="122" spans="2:29" ht="15" thickBot="1" x14ac:dyDescent="0.35">
      <c r="B122" s="238" t="s">
        <v>104</v>
      </c>
      <c r="C122" s="209" t="s">
        <v>86</v>
      </c>
      <c r="D122" s="205" t="s">
        <v>51</v>
      </c>
      <c r="E122" s="204">
        <f>E121*('Scenario Inputs'!$G$3/'Scenario Inputs'!J3)</f>
        <v>5.9364507537562741</v>
      </c>
      <c r="F122" s="204">
        <f>F121*('Scenario Inputs'!$G$3/'Scenario Inputs'!K3)</f>
        <v>22.013907364410446</v>
      </c>
      <c r="G122" s="204">
        <f>G121*('Scenario Inputs'!$G$3/'Scenario Inputs'!L3)</f>
        <v>41.011806060279156</v>
      </c>
      <c r="H122" s="204">
        <f>H121*('Scenario Inputs'!$G$3/'Scenario Inputs'!M3)</f>
        <v>59.39506380148292</v>
      </c>
      <c r="I122" s="204">
        <f>I121*('Scenario Inputs'!$G$3/'Scenario Inputs'!N3)</f>
        <v>80.231280561817002</v>
      </c>
      <c r="J122" s="204">
        <f>J121*('Scenario Inputs'!$G$3/'Scenario Inputs'!O3)</f>
        <v>100.05737209025973</v>
      </c>
      <c r="K122" s="204">
        <f>K121*('Scenario Inputs'!$G$3/'Scenario Inputs'!P3)</f>
        <v>128.16645218475824</v>
      </c>
      <c r="L122" s="204">
        <f>L121*('Scenario Inputs'!$G$3/'Scenario Inputs'!Q3)</f>
        <v>154.93175997944763</v>
      </c>
      <c r="M122" s="204">
        <f>M121*('Scenario Inputs'!$G$3/'Scenario Inputs'!R3)</f>
        <v>180.40182751295373</v>
      </c>
      <c r="N122" s="204">
        <f>N121*('Scenario Inputs'!$G$3/'Scenario Inputs'!S3)</f>
        <v>204.5799054303198</v>
      </c>
      <c r="O122" s="204">
        <f>O121*('Scenario Inputs'!$G$3/'Scenario Inputs'!T3)</f>
        <v>218.47927938547798</v>
      </c>
      <c r="P122" s="204">
        <f>P121*('Scenario Inputs'!$G$3/'Scenario Inputs'!U3)</f>
        <v>233.43504281245328</v>
      </c>
      <c r="Q122" s="204">
        <f>Q121*('Scenario Inputs'!$G$3/'Scenario Inputs'!V3)</f>
        <v>247.8407332605843</v>
      </c>
      <c r="R122" s="204">
        <f>R121*('Scenario Inputs'!$G$3/'Scenario Inputs'!W3)</f>
        <v>261.71658241403316</v>
      </c>
      <c r="S122" s="204">
        <f>S121*('Scenario Inputs'!$G$3/'Scenario Inputs'!X3)</f>
        <v>275.08207783561801</v>
      </c>
      <c r="T122" s="204">
        <f>T121*('Scenario Inputs'!$G$3/'Scenario Inputs'!Y3)</f>
        <v>269.31627591871069</v>
      </c>
      <c r="U122" s="204">
        <f>U121*('Scenario Inputs'!$G$3/'Scenario Inputs'!Z3)</f>
        <v>270.25956443605907</v>
      </c>
      <c r="V122" s="204">
        <f>V121*('Scenario Inputs'!$G$3/'Scenario Inputs'!AA3)</f>
        <v>271.16815880173931</v>
      </c>
      <c r="W122" s="204">
        <f>W121*('Scenario Inputs'!$G$3/'Scenario Inputs'!AB3)</f>
        <v>272.04333506664983</v>
      </c>
      <c r="X122" s="204">
        <f>X121*('Scenario Inputs'!$G$3/'Scenario Inputs'!AC3)</f>
        <v>272.88632234853702</v>
      </c>
      <c r="Y122" s="204">
        <f>Y121*('Scenario Inputs'!$G$3/'Scenario Inputs'!AD3)</f>
        <v>273.34055426504659</v>
      </c>
      <c r="Z122" s="204">
        <f>Z121*('Scenario Inputs'!$G$3/'Scenario Inputs'!AE3)</f>
        <v>273.41507084248536</v>
      </c>
      <c r="AA122" s="204">
        <f>AA121*('Scenario Inputs'!$G$3/'Scenario Inputs'!AF3)</f>
        <v>273.48684670020606</v>
      </c>
      <c r="AB122" s="204">
        <f>AB121*('Scenario Inputs'!$G$3/'Scenario Inputs'!AG3)</f>
        <v>273.55598264187978</v>
      </c>
      <c r="AC122" s="204">
        <f>AC121*('Scenario Inputs'!$G$3/'Scenario Inputs'!AH3)</f>
        <v>273.62257576361873</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E122*E126</f>
        <v>4.8150552063717145</v>
      </c>
      <c r="F127" s="52">
        <f t="shared" ref="F127:AC127" si="69">F122*F126</f>
        <v>17.855480263273314</v>
      </c>
      <c r="G127" s="52">
        <f t="shared" si="69"/>
        <v>33.264675895492424</v>
      </c>
      <c r="H127" s="52">
        <f t="shared" si="69"/>
        <v>48.175336249382802</v>
      </c>
      <c r="I127" s="52">
        <f t="shared" si="69"/>
        <v>65.075591663689778</v>
      </c>
      <c r="J127" s="52">
        <f t="shared" si="69"/>
        <v>81.15653450240967</v>
      </c>
      <c r="K127" s="52">
        <f t="shared" si="69"/>
        <v>103.95580936705741</v>
      </c>
      <c r="L127" s="52">
        <f t="shared" si="69"/>
        <v>125.66515051932998</v>
      </c>
      <c r="M127" s="52">
        <f t="shared" si="69"/>
        <v>146.32392229575677</v>
      </c>
      <c r="N127" s="52">
        <f t="shared" si="69"/>
        <v>165.93476129453239</v>
      </c>
      <c r="O127" s="52">
        <f t="shared" si="69"/>
        <v>177.2085435095612</v>
      </c>
      <c r="P127" s="52">
        <f t="shared" si="69"/>
        <v>189.33916322518087</v>
      </c>
      <c r="Q127" s="52">
        <f t="shared" si="69"/>
        <v>201.02361874765992</v>
      </c>
      <c r="R127" s="52">
        <f t="shared" si="69"/>
        <v>212.2783199960223</v>
      </c>
      <c r="S127" s="52">
        <f t="shared" si="69"/>
        <v>223.11907333246978</v>
      </c>
      <c r="T127" s="52">
        <f t="shared" si="69"/>
        <v>218.44243139766624</v>
      </c>
      <c r="U127" s="52">
        <f t="shared" si="69"/>
        <v>219.20753271408751</v>
      </c>
      <c r="V127" s="52">
        <f t="shared" si="69"/>
        <v>219.94449360409075</v>
      </c>
      <c r="W127" s="52">
        <f t="shared" si="69"/>
        <v>220.65434907255968</v>
      </c>
      <c r="X127" s="52">
        <f t="shared" si="69"/>
        <v>221.33809605689839</v>
      </c>
      <c r="Y127" s="52">
        <f t="shared" si="69"/>
        <v>221.7065235643793</v>
      </c>
      <c r="Z127" s="52">
        <f t="shared" si="69"/>
        <v>221.76696396033989</v>
      </c>
      <c r="AA127" s="52">
        <f t="shared" si="69"/>
        <v>221.82518135853715</v>
      </c>
      <c r="AB127" s="52">
        <f t="shared" si="69"/>
        <v>221.88125752082871</v>
      </c>
      <c r="AC127" s="52">
        <f t="shared" si="69"/>
        <v>221.93527120187116</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 si="70">(E127*1000000)/(E128*1000)</f>
        <v>3.4667962749177907</v>
      </c>
      <c r="F129" s="155">
        <f t="shared" ref="F129:AC129" si="71">(F127*1000000)/(F128*1000)</f>
        <v>12.77917928685666</v>
      </c>
      <c r="G129" s="155">
        <f t="shared" si="71"/>
        <v>23.661537612076916</v>
      </c>
      <c r="H129" s="155">
        <f t="shared" si="71"/>
        <v>34.061840334326895</v>
      </c>
      <c r="I129" s="155">
        <f t="shared" si="71"/>
        <v>45.74056275963035</v>
      </c>
      <c r="J129" s="155">
        <f t="shared" si="71"/>
        <v>56.710817971155819</v>
      </c>
      <c r="K129" s="155">
        <f t="shared" si="71"/>
        <v>72.221201766167695</v>
      </c>
      <c r="L129" s="155">
        <f t="shared" si="71"/>
        <v>86.796244650467131</v>
      </c>
      <c r="M129" s="155">
        <f t="shared" si="71"/>
        <v>100.48640107687555</v>
      </c>
      <c r="N129" s="155">
        <f t="shared" si="71"/>
        <v>113.31115747434251</v>
      </c>
      <c r="O129" s="155">
        <f t="shared" si="71"/>
        <v>120.33380899525056</v>
      </c>
      <c r="P129" s="155">
        <f t="shared" si="71"/>
        <v>127.84887736677931</v>
      </c>
      <c r="Q129" s="155">
        <f t="shared" si="71"/>
        <v>134.99212693971654</v>
      </c>
      <c r="R129" s="155">
        <f t="shared" si="71"/>
        <v>141.77823641363128</v>
      </c>
      <c r="S129" s="155">
        <f t="shared" si="71"/>
        <v>148.22368464919469</v>
      </c>
      <c r="T129" s="155">
        <f t="shared" si="71"/>
        <v>144.33881284323951</v>
      </c>
      <c r="U129" s="155">
        <f t="shared" si="71"/>
        <v>144.00261701736389</v>
      </c>
      <c r="V129" s="155">
        <f t="shared" si="71"/>
        <v>143.70645985882152</v>
      </c>
      <c r="W129" s="155">
        <f t="shared" si="71"/>
        <v>143.3914778178123</v>
      </c>
      <c r="X129" s="155">
        <f t="shared" si="71"/>
        <v>143.06394944992363</v>
      </c>
      <c r="Y129" s="155">
        <f t="shared" si="71"/>
        <v>142.55249840165865</v>
      </c>
      <c r="Z129" s="155">
        <f t="shared" si="71"/>
        <v>141.83419499208975</v>
      </c>
      <c r="AA129" s="155">
        <f t="shared" si="71"/>
        <v>141.10989842298858</v>
      </c>
      <c r="AB129" s="155">
        <f t="shared" si="71"/>
        <v>140.40135911326362</v>
      </c>
      <c r="AC129" s="155">
        <f t="shared" si="71"/>
        <v>139.71147043122903</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Inputs'!J39*('Scenario Inputs'!J3/'Scenario Inputs'!$G$3)</f>
        <v>12.578370266215712</v>
      </c>
      <c r="F133" s="72">
        <f>'Scenario Inputs'!K39*('Scenario Inputs'!K3/'Scenario Inputs'!$G$3)</f>
        <v>26.159626627054458</v>
      </c>
      <c r="G133" s="72">
        <f>'Scenario Inputs'!L39*('Scenario Inputs'!L3/'Scenario Inputs'!$G$3)</f>
        <v>49.208805744726561</v>
      </c>
      <c r="H133" s="72">
        <f>'Scenario Inputs'!M39*('Scenario Inputs'!M3/'Scenario Inputs'!$G$3)</f>
        <v>34.664692035671429</v>
      </c>
      <c r="I133" s="72">
        <f>'Scenario Inputs'!N39*('Scenario Inputs'!N3/'Scenario Inputs'!$G$3)</f>
        <v>14.147950763653169</v>
      </c>
      <c r="J133" s="72">
        <f>'Scenario Inputs'!O39*('Scenario Inputs'!O3/'Scenario Inputs'!$G$3)</f>
        <v>20.50018802180292</v>
      </c>
      <c r="K133" s="72">
        <f>'Scenario Inputs'!P39*('Scenario Inputs'!P3/'Scenario Inputs'!$G$3)</f>
        <v>20.657814600628715</v>
      </c>
      <c r="L133" s="72">
        <f>'Scenario Inputs'!Q39*('Scenario Inputs'!Q3/'Scenario Inputs'!$G$3)</f>
        <v>20.813546167398815</v>
      </c>
      <c r="M133" s="72">
        <f>'Scenario Inputs'!R39*('Scenario Inputs'!R3/'Scenario Inputs'!$G$3)</f>
        <v>21.095956233620704</v>
      </c>
      <c r="N133" s="72">
        <f>'Scenario Inputs'!S39*('Scenario Inputs'!S3/'Scenario Inputs'!$G$3)</f>
        <v>21.250050674150845</v>
      </c>
      <c r="O133" s="72">
        <f>'Scenario Inputs'!T39*('Scenario Inputs'!T3/'Scenario Inputs'!$G$3)</f>
        <v>21.131367578825056</v>
      </c>
      <c r="P133" s="72">
        <f>'Scenario Inputs'!U39*('Scenario Inputs'!U3/'Scenario Inputs'!$G$3)</f>
        <v>21.553994930401561</v>
      </c>
      <c r="Q133" s="72">
        <f>'Scenario Inputs'!V39*('Scenario Inputs'!V3/'Scenario Inputs'!$G$3)</f>
        <v>21.985074829009594</v>
      </c>
      <c r="R133" s="72">
        <f>'Scenario Inputs'!W39*('Scenario Inputs'!W3/'Scenario Inputs'!$G$3)</f>
        <v>22.424776325589782</v>
      </c>
      <c r="S133" s="72">
        <f>'Scenario Inputs'!X39*('Scenario Inputs'!X3/'Scenario Inputs'!$G$3)</f>
        <v>22.873271852101581</v>
      </c>
      <c r="T133" s="72">
        <f>'Scenario Inputs'!Y39*('Scenario Inputs'!Y3/'Scenario Inputs'!$G$3)</f>
        <v>0</v>
      </c>
      <c r="U133" s="72">
        <f>'Scenario Inputs'!Z39*('Scenario Inputs'!Z3/'Scenario Inputs'!$G$3)</f>
        <v>0</v>
      </c>
      <c r="V133" s="72">
        <f>'Scenario Inputs'!AA39*('Scenario Inputs'!AA3/'Scenario Inputs'!$G$3)</f>
        <v>0</v>
      </c>
      <c r="W133" s="72">
        <f>'Scenario Inputs'!AB39*('Scenario Inputs'!AB3/'Scenario Inputs'!$G$3)</f>
        <v>0</v>
      </c>
      <c r="X133" s="72">
        <f>'Scenario Inputs'!AC39*('Scenario Inputs'!AC3/'Scenario Inputs'!$G$3)</f>
        <v>0</v>
      </c>
      <c r="Y133" s="72">
        <f>'Scenario Inputs'!AD39*('Scenario Inputs'!AD3/'Scenario Inputs'!$G$3)</f>
        <v>0</v>
      </c>
      <c r="Z133" s="72">
        <f>'Scenario Inputs'!AE39*('Scenario Inputs'!AE3/'Scenario Inputs'!$G$3)</f>
        <v>0</v>
      </c>
      <c r="AA133" s="72">
        <f>'Scenario Inputs'!AF39*('Scenario Inputs'!AF3/'Scenario Inputs'!$G$3)</f>
        <v>0</v>
      </c>
      <c r="AB133" s="72">
        <f>'Scenario Inputs'!AG39*('Scenario Inputs'!AG3/'Scenario Inputs'!$G$3)</f>
        <v>0</v>
      </c>
      <c r="AC133" s="74">
        <f>'Scenario Inputs'!AH39*('Scenario Inputs'!AH3/'Scenario Inputs'!$G$3)</f>
        <v>0</v>
      </c>
    </row>
    <row r="134" spans="2:29" x14ac:dyDescent="0.3">
      <c r="B134" s="3" t="s">
        <v>88</v>
      </c>
      <c r="C134" s="3" t="s">
        <v>86</v>
      </c>
      <c r="D134" s="3" t="s">
        <v>87</v>
      </c>
      <c r="E134" s="78">
        <f>'Scenario Inputs'!J43*('Scenario Inputs'!J3/'Scenario Inputs'!$G$3)</f>
        <v>0.7437167397579072</v>
      </c>
      <c r="F134" s="78">
        <f>'Scenario Inputs'!K43*('Scenario Inputs'!K3/'Scenario Inputs'!$G$3)</f>
        <v>1.7278396410056531</v>
      </c>
      <c r="G134" s="78">
        <f>'Scenario Inputs'!L43*('Scenario Inputs'!L3/'Scenario Inputs'!$G$3)</f>
        <v>4.5054259028152845</v>
      </c>
      <c r="H134" s="78">
        <f>'Scenario Inputs'!M43*('Scenario Inputs'!M3/'Scenario Inputs'!$G$3)</f>
        <v>7.4680348807974157</v>
      </c>
      <c r="I134" s="78">
        <f>'Scenario Inputs'!N43*('Scenario Inputs'!N3/'Scenario Inputs'!$G$3)</f>
        <v>8.3772325710150106</v>
      </c>
      <c r="J134" s="78">
        <f>'Scenario Inputs'!O43*('Scenario Inputs'!O3/'Scenario Inputs'!$G$3)</f>
        <v>0</v>
      </c>
      <c r="K134" s="78">
        <f>'Scenario Inputs'!P43*('Scenario Inputs'!P3/'Scenario Inputs'!$G$3)</f>
        <v>0</v>
      </c>
      <c r="L134" s="78">
        <f>'Scenario Inputs'!Q43*('Scenario Inputs'!Q3/'Scenario Inputs'!$G$3)</f>
        <v>0</v>
      </c>
      <c r="M134" s="78">
        <f>'Scenario Inputs'!R43*('Scenario Inputs'!R3/'Scenario Inputs'!$G$3)</f>
        <v>0</v>
      </c>
      <c r="N134" s="78">
        <f>'Scenario Inputs'!S43*('Scenario Inputs'!S3/'Scenario Inputs'!$G$3)</f>
        <v>0</v>
      </c>
      <c r="O134" s="78">
        <f>'Scenario Inputs'!T43*('Scenario Inputs'!T3/'Scenario Inputs'!$G$3)</f>
        <v>0</v>
      </c>
      <c r="P134" s="78">
        <f>'Scenario Inputs'!U43*('Scenario Inputs'!U3/'Scenario Inputs'!$G$3)</f>
        <v>0</v>
      </c>
      <c r="Q134" s="78">
        <f>'Scenario Inputs'!V43*('Scenario Inputs'!V3/'Scenario Inputs'!$G$3)</f>
        <v>0</v>
      </c>
      <c r="R134" s="78">
        <f>'Scenario Inputs'!W43*('Scenario Inputs'!W3/'Scenario Inputs'!$G$3)</f>
        <v>0</v>
      </c>
      <c r="S134" s="78">
        <f>'Scenario Inputs'!X43*('Scenario Inputs'!X3/'Scenario Inputs'!$G$3)</f>
        <v>0</v>
      </c>
      <c r="T134" s="78">
        <f>'Scenario Inputs'!Y43*('Scenario Inputs'!Y3/'Scenario Inputs'!$G$3)</f>
        <v>0</v>
      </c>
      <c r="U134" s="78">
        <f>'Scenario Inputs'!Z43*('Scenario Inputs'!Z3/'Scenario Inputs'!$G$3)</f>
        <v>0</v>
      </c>
      <c r="V134" s="78">
        <f>'Scenario Inputs'!AA43*('Scenario Inputs'!AA3/'Scenario Inputs'!$G$3)</f>
        <v>0</v>
      </c>
      <c r="W134" s="78">
        <f>'Scenario Inputs'!AB43*('Scenario Inputs'!AB3/'Scenario Inputs'!$G$3)</f>
        <v>0</v>
      </c>
      <c r="X134" s="78">
        <f>'Scenario Inputs'!AC43*('Scenario Inputs'!AC3/'Scenario Inputs'!$G$3)</f>
        <v>0</v>
      </c>
      <c r="Y134" s="78">
        <f>'Scenario Inputs'!AD43*('Scenario Inputs'!AD3/'Scenario Inputs'!$G$3)</f>
        <v>0</v>
      </c>
      <c r="Z134" s="78">
        <f>'Scenario Inputs'!AE43*('Scenario Inputs'!AE3/'Scenario Inputs'!$G$3)</f>
        <v>0</v>
      </c>
      <c r="AA134" s="78">
        <f>'Scenario Inputs'!AF43*('Scenario Inputs'!AF3/'Scenario Inputs'!$G$3)</f>
        <v>0</v>
      </c>
      <c r="AB134" s="78">
        <f>'Scenario Inputs'!AG43*('Scenario Inputs'!AG3/'Scenario Inputs'!$G$3)</f>
        <v>0</v>
      </c>
      <c r="AC134" s="165">
        <f>'Scenario Inputs'!AH43*('Scenario Inputs'!AH3/'Scenario Inputs'!$G$3)</f>
        <v>0</v>
      </c>
    </row>
    <row r="135" spans="2:29" x14ac:dyDescent="0.3">
      <c r="B135" s="17" t="s">
        <v>89</v>
      </c>
      <c r="C135" s="17" t="s">
        <v>86</v>
      </c>
      <c r="D135" s="17" t="s">
        <v>87</v>
      </c>
      <c r="E135" s="73">
        <f t="shared" ref="E135:AC135" si="72">E134+E133</f>
        <v>13.32208700597362</v>
      </c>
      <c r="F135" s="73">
        <f t="shared" si="72"/>
        <v>27.887466268060109</v>
      </c>
      <c r="G135" s="73">
        <f t="shared" si="72"/>
        <v>53.714231647541844</v>
      </c>
      <c r="H135" s="73">
        <f t="shared" si="72"/>
        <v>42.132726916468847</v>
      </c>
      <c r="I135" s="73">
        <f t="shared" si="72"/>
        <v>22.525183334668178</v>
      </c>
      <c r="J135" s="73">
        <f t="shared" si="72"/>
        <v>20.50018802180292</v>
      </c>
      <c r="K135" s="73">
        <f t="shared" si="72"/>
        <v>20.657814600628715</v>
      </c>
      <c r="L135" s="73">
        <f t="shared" si="72"/>
        <v>20.813546167398815</v>
      </c>
      <c r="M135" s="73">
        <f t="shared" si="72"/>
        <v>21.095956233620704</v>
      </c>
      <c r="N135" s="73">
        <f t="shared" si="72"/>
        <v>21.250050674150845</v>
      </c>
      <c r="O135" s="73">
        <f t="shared" si="72"/>
        <v>21.131367578825056</v>
      </c>
      <c r="P135" s="73">
        <f t="shared" si="72"/>
        <v>21.553994930401561</v>
      </c>
      <c r="Q135" s="73">
        <f t="shared" si="72"/>
        <v>21.985074829009594</v>
      </c>
      <c r="R135" s="73">
        <f t="shared" si="72"/>
        <v>22.424776325589782</v>
      </c>
      <c r="S135" s="73">
        <f t="shared" si="72"/>
        <v>22.873271852101581</v>
      </c>
      <c r="T135" s="73">
        <f t="shared" si="72"/>
        <v>0</v>
      </c>
      <c r="U135" s="73">
        <f t="shared" si="72"/>
        <v>0</v>
      </c>
      <c r="V135" s="73">
        <f t="shared" si="72"/>
        <v>0</v>
      </c>
      <c r="W135" s="73">
        <f t="shared" si="72"/>
        <v>0</v>
      </c>
      <c r="X135" s="73">
        <f t="shared" si="72"/>
        <v>0</v>
      </c>
      <c r="Y135" s="73">
        <f t="shared" si="72"/>
        <v>0</v>
      </c>
      <c r="Z135" s="73">
        <f t="shared" si="72"/>
        <v>0</v>
      </c>
      <c r="AA135" s="73">
        <f t="shared" si="72"/>
        <v>0</v>
      </c>
      <c r="AB135" s="73">
        <f t="shared" si="72"/>
        <v>0</v>
      </c>
      <c r="AC135" s="79">
        <f t="shared" si="72"/>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12.578370266215712</v>
      </c>
      <c r="F137" s="81">
        <f t="shared" ref="F137:AC137" si="73">F133</f>
        <v>26.159626627054458</v>
      </c>
      <c r="G137" s="81">
        <f t="shared" si="73"/>
        <v>49.208805744726561</v>
      </c>
      <c r="H137" s="81">
        <f t="shared" si="73"/>
        <v>34.664692035671429</v>
      </c>
      <c r="I137" s="81">
        <f t="shared" si="73"/>
        <v>14.147950763653169</v>
      </c>
      <c r="J137" s="81">
        <f t="shared" si="73"/>
        <v>20.50018802180292</v>
      </c>
      <c r="K137" s="81">
        <f t="shared" si="73"/>
        <v>20.657814600628715</v>
      </c>
      <c r="L137" s="81">
        <f t="shared" si="73"/>
        <v>20.813546167398815</v>
      </c>
      <c r="M137" s="81">
        <f t="shared" si="73"/>
        <v>21.095956233620704</v>
      </c>
      <c r="N137" s="81">
        <f t="shared" si="73"/>
        <v>21.250050674150845</v>
      </c>
      <c r="O137" s="81">
        <f t="shared" si="73"/>
        <v>21.131367578825056</v>
      </c>
      <c r="P137" s="81">
        <f t="shared" si="73"/>
        <v>21.553994930401561</v>
      </c>
      <c r="Q137" s="81">
        <f t="shared" si="73"/>
        <v>21.985074829009594</v>
      </c>
      <c r="R137" s="81">
        <f t="shared" si="73"/>
        <v>22.424776325589782</v>
      </c>
      <c r="S137" s="81">
        <f t="shared" si="73"/>
        <v>22.873271852101581</v>
      </c>
      <c r="T137" s="81">
        <f t="shared" si="73"/>
        <v>0</v>
      </c>
      <c r="U137" s="81">
        <f t="shared" si="73"/>
        <v>0</v>
      </c>
      <c r="V137" s="81">
        <f t="shared" si="73"/>
        <v>0</v>
      </c>
      <c r="W137" s="81">
        <f t="shared" si="73"/>
        <v>0</v>
      </c>
      <c r="X137" s="81">
        <f t="shared" si="73"/>
        <v>0</v>
      </c>
      <c r="Y137" s="81">
        <f t="shared" si="73"/>
        <v>0</v>
      </c>
      <c r="Z137" s="81">
        <f t="shared" si="73"/>
        <v>0</v>
      </c>
      <c r="AA137" s="81">
        <f t="shared" si="73"/>
        <v>0</v>
      </c>
      <c r="AB137" s="81">
        <f t="shared" si="73"/>
        <v>0</v>
      </c>
      <c r="AC137" s="81">
        <f t="shared" si="73"/>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12.164038749646567</v>
      </c>
      <c r="G141" s="74">
        <f t="shared" ref="G141:AC141" si="74">F150</f>
        <v>36.887853840315536</v>
      </c>
      <c r="H141" s="74">
        <f t="shared" si="74"/>
        <v>82.734703353397123</v>
      </c>
      <c r="I141" s="74">
        <f t="shared" si="74"/>
        <v>112.35266099842124</v>
      </c>
      <c r="J141" s="74">
        <f t="shared" si="74"/>
        <v>120.7318023111806</v>
      </c>
      <c r="K141" s="67">
        <f t="shared" si="74"/>
        <v>134.85846282678315</v>
      </c>
      <c r="L141" s="67">
        <f t="shared" si="74"/>
        <v>148.47081322935375</v>
      </c>
      <c r="M141" s="67">
        <f t="shared" si="74"/>
        <v>161.59129513152476</v>
      </c>
      <c r="N141" s="67">
        <f t="shared" si="74"/>
        <v>174.36562925571036</v>
      </c>
      <c r="O141" s="67">
        <f t="shared" si="74"/>
        <v>186.68606403729538</v>
      </c>
      <c r="P141" s="67">
        <f t="shared" si="74"/>
        <v>198.31023019206731</v>
      </c>
      <c r="Q141" s="67">
        <f t="shared" si="74"/>
        <v>209.79446960894833</v>
      </c>
      <c r="R141" s="67">
        <f t="shared" si="74"/>
        <v>221.15356061427505</v>
      </c>
      <c r="S141" s="67">
        <f t="shared" si="74"/>
        <v>232.4017475152516</v>
      </c>
      <c r="T141" s="67">
        <f t="shared" si="74"/>
        <v>243.55276907401912</v>
      </c>
      <c r="U141" s="67">
        <f t="shared" si="74"/>
        <v>232.05766290037118</v>
      </c>
      <c r="V141" s="67">
        <f t="shared" si="74"/>
        <v>221.10509814986463</v>
      </c>
      <c r="W141" s="67">
        <f t="shared" si="74"/>
        <v>210.66946816942658</v>
      </c>
      <c r="X141" s="67">
        <f t="shared" si="74"/>
        <v>200.72637487855326</v>
      </c>
      <c r="Y141" s="67">
        <f t="shared" si="74"/>
        <v>191.25257172758526</v>
      </c>
      <c r="Z141" s="67">
        <f t="shared" si="74"/>
        <v>182.2259093482154</v>
      </c>
      <c r="AA141" s="67">
        <f t="shared" si="74"/>
        <v>173.62528376916208</v>
      </c>
      <c r="AB141" s="67">
        <f t="shared" si="74"/>
        <v>165.43058707593869</v>
      </c>
      <c r="AC141" s="67">
        <f t="shared" si="74"/>
        <v>157.62266039936335</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0.24328077499293424</v>
      </c>
      <c r="G143" s="43">
        <f t="shared" ref="G143:AC143" si="75">G142*G141</f>
        <v>0.7377570768063032</v>
      </c>
      <c r="H143" s="25">
        <f t="shared" si="75"/>
        <v>1.654694067067944</v>
      </c>
      <c r="I143" s="25">
        <f t="shared" si="75"/>
        <v>2.2470532199684268</v>
      </c>
      <c r="J143" s="25">
        <f t="shared" si="75"/>
        <v>2.4146360462235874</v>
      </c>
      <c r="K143" s="25">
        <f t="shared" si="75"/>
        <v>2.6971692565356653</v>
      </c>
      <c r="L143" s="25">
        <f t="shared" si="75"/>
        <v>2.9694162645871107</v>
      </c>
      <c r="M143" s="25">
        <f t="shared" si="75"/>
        <v>3.2318259026304621</v>
      </c>
      <c r="N143" s="25">
        <f t="shared" si="75"/>
        <v>3.4873125851142102</v>
      </c>
      <c r="O143" s="25">
        <f t="shared" si="75"/>
        <v>3.733721280745911</v>
      </c>
      <c r="P143" s="25">
        <f t="shared" si="75"/>
        <v>3.9662046038413497</v>
      </c>
      <c r="Q143" s="25">
        <f t="shared" si="75"/>
        <v>4.1958893921789704</v>
      </c>
      <c r="R143" s="25">
        <f t="shared" si="75"/>
        <v>4.4230712122855049</v>
      </c>
      <c r="S143" s="25">
        <f t="shared" si="75"/>
        <v>4.6480349503050364</v>
      </c>
      <c r="T143" s="25">
        <f t="shared" si="75"/>
        <v>4.871055381480387</v>
      </c>
      <c r="U143" s="25">
        <f t="shared" si="75"/>
        <v>4.641153258007428</v>
      </c>
      <c r="V143" s="25">
        <f t="shared" si="75"/>
        <v>4.4221019629972966</v>
      </c>
      <c r="W143" s="25">
        <f t="shared" si="75"/>
        <v>4.2133893633885355</v>
      </c>
      <c r="X143" s="25">
        <f t="shared" si="75"/>
        <v>4.014527497571069</v>
      </c>
      <c r="Y143" s="25">
        <f t="shared" si="75"/>
        <v>3.8250514345517086</v>
      </c>
      <c r="Z143" s="25">
        <f t="shared" si="75"/>
        <v>3.6445181869643113</v>
      </c>
      <c r="AA143" s="25">
        <f t="shared" si="75"/>
        <v>3.4725056753832448</v>
      </c>
      <c r="AB143" s="25">
        <f t="shared" si="75"/>
        <v>3.3086117415187766</v>
      </c>
      <c r="AC143" s="25">
        <f t="shared" si="75"/>
        <v>3.15245320798727</v>
      </c>
    </row>
    <row r="144" spans="2:29" x14ac:dyDescent="0.3">
      <c r="B144" s="19" t="s">
        <v>96</v>
      </c>
      <c r="C144" s="3" t="s">
        <v>86</v>
      </c>
      <c r="D144" s="3" t="s">
        <v>87</v>
      </c>
      <c r="E144" s="43">
        <f t="shared" ref="E144" si="76">E137</f>
        <v>12.578370266215712</v>
      </c>
      <c r="F144" s="43">
        <f t="shared" ref="F144:AC144" si="77">F137</f>
        <v>26.159626627054458</v>
      </c>
      <c r="G144" s="43">
        <f t="shared" si="77"/>
        <v>49.208805744726561</v>
      </c>
      <c r="H144" s="43">
        <f t="shared" si="77"/>
        <v>34.664692035671429</v>
      </c>
      <c r="I144" s="43">
        <f t="shared" si="77"/>
        <v>14.147950763653169</v>
      </c>
      <c r="J144" s="25">
        <f t="shared" si="77"/>
        <v>20.50018802180292</v>
      </c>
      <c r="K144" s="25">
        <f t="shared" si="77"/>
        <v>20.657814600628715</v>
      </c>
      <c r="L144" s="25">
        <f t="shared" si="77"/>
        <v>20.813546167398815</v>
      </c>
      <c r="M144" s="25">
        <f t="shared" si="77"/>
        <v>21.095956233620704</v>
      </c>
      <c r="N144" s="25">
        <f t="shared" si="77"/>
        <v>21.250050674150845</v>
      </c>
      <c r="O144" s="25">
        <f t="shared" si="77"/>
        <v>21.131367578825056</v>
      </c>
      <c r="P144" s="25">
        <f t="shared" si="77"/>
        <v>21.553994930401561</v>
      </c>
      <c r="Q144" s="25">
        <f t="shared" si="77"/>
        <v>21.985074829009594</v>
      </c>
      <c r="R144" s="25">
        <f t="shared" si="77"/>
        <v>22.424776325589782</v>
      </c>
      <c r="S144" s="25">
        <f t="shared" si="77"/>
        <v>22.873271852101581</v>
      </c>
      <c r="T144" s="25">
        <f t="shared" si="77"/>
        <v>0</v>
      </c>
      <c r="U144" s="25">
        <f t="shared" si="77"/>
        <v>0</v>
      </c>
      <c r="V144" s="25">
        <f t="shared" si="77"/>
        <v>0</v>
      </c>
      <c r="W144" s="25">
        <f t="shared" si="77"/>
        <v>0</v>
      </c>
      <c r="X144" s="25">
        <f t="shared" si="77"/>
        <v>0</v>
      </c>
      <c r="Y144" s="25">
        <f t="shared" si="77"/>
        <v>0</v>
      </c>
      <c r="Z144" s="25">
        <f t="shared" si="77"/>
        <v>0</v>
      </c>
      <c r="AA144" s="25">
        <f t="shared" si="77"/>
        <v>0</v>
      </c>
      <c r="AB144" s="25">
        <f t="shared" si="77"/>
        <v>0</v>
      </c>
      <c r="AC144" s="25">
        <f t="shared" si="77"/>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Inputs'!J48</f>
        <v>6.5879999999999994E-2</v>
      </c>
      <c r="F146" s="26">
        <f>'Scenario Inputs'!K48</f>
        <v>6.5879999999999994E-2</v>
      </c>
      <c r="G146" s="26">
        <f>'Scenario Inputs'!L48</f>
        <v>6.5879999999999994E-2</v>
      </c>
      <c r="H146" s="26">
        <f>'Scenario Inputs'!M48</f>
        <v>6.5879999999999994E-2</v>
      </c>
      <c r="I146" s="26">
        <f>'Scenario Inputs'!N48</f>
        <v>6.5879999999999994E-2</v>
      </c>
      <c r="J146" s="26">
        <f>'Scenario Inputs'!O48</f>
        <v>6.5879999999999994E-2</v>
      </c>
      <c r="K146" s="26">
        <f>'Scenario Inputs'!P48</f>
        <v>6.5879999999999994E-2</v>
      </c>
      <c r="L146" s="26">
        <f>'Scenario Inputs'!Q48</f>
        <v>6.5879999999999994E-2</v>
      </c>
      <c r="M146" s="26">
        <f>'Scenario Inputs'!R48</f>
        <v>6.5879999999999994E-2</v>
      </c>
      <c r="N146" s="26">
        <f>'Scenario Inputs'!S48</f>
        <v>6.5879999999999994E-2</v>
      </c>
      <c r="O146" s="26">
        <f>'Scenario Inputs'!T48</f>
        <v>6.5879999999999994E-2</v>
      </c>
      <c r="P146" s="26">
        <f>'Scenario Inputs'!U48</f>
        <v>6.5879999999999994E-2</v>
      </c>
      <c r="Q146" s="26">
        <f>'Scenario Inputs'!V48</f>
        <v>6.5879999999999994E-2</v>
      </c>
      <c r="R146" s="26">
        <f>'Scenario Inputs'!W48</f>
        <v>6.5879999999999994E-2</v>
      </c>
      <c r="S146" s="26">
        <f>'Scenario Inputs'!X48</f>
        <v>6.5879999999999994E-2</v>
      </c>
      <c r="T146" s="26">
        <f>'Scenario Inputs'!Y48</f>
        <v>6.5879999999999994E-2</v>
      </c>
      <c r="U146" s="26">
        <f>'Scenario Inputs'!Z48</f>
        <v>6.5879999999999994E-2</v>
      </c>
      <c r="V146" s="26">
        <f>'Scenario Inputs'!AA48</f>
        <v>6.5879999999999994E-2</v>
      </c>
      <c r="W146" s="26">
        <f>'Scenario Inputs'!AB48</f>
        <v>6.5879999999999994E-2</v>
      </c>
      <c r="X146" s="26">
        <f>'Scenario Inputs'!AC48</f>
        <v>6.5879999999999994E-2</v>
      </c>
      <c r="Y146" s="26">
        <f>'Scenario Inputs'!AD48</f>
        <v>6.5879999999999994E-2</v>
      </c>
      <c r="Z146" s="26">
        <f>'Scenario Inputs'!AE48</f>
        <v>6.5879999999999994E-2</v>
      </c>
      <c r="AA146" s="26">
        <f>'Scenario Inputs'!AF48</f>
        <v>6.5879999999999994E-2</v>
      </c>
      <c r="AB146" s="26">
        <f>'Scenario Inputs'!AG48</f>
        <v>6.5879999999999994E-2</v>
      </c>
      <c r="AC146" s="26">
        <f>'Scenario Inputs'!AH48</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78">(E141+E143)*E146</f>
        <v>0</v>
      </c>
      <c r="F148" s="43">
        <f t="shared" ref="F148:AC148" si="79">(F141+F143)*F146</f>
        <v>0.81739421028325021</v>
      </c>
      <c r="G148" s="43">
        <f t="shared" si="79"/>
        <v>2.4787752472199864</v>
      </c>
      <c r="H148" s="43">
        <f t="shared" si="79"/>
        <v>5.5595735020602381</v>
      </c>
      <c r="I148" s="43">
        <f t="shared" si="79"/>
        <v>7.5498291727075104</v>
      </c>
      <c r="J148" s="25">
        <f t="shared" si="79"/>
        <v>8.1128873589857875</v>
      </c>
      <c r="K148" s="25">
        <f t="shared" si="79"/>
        <v>9.0621650416490418</v>
      </c>
      <c r="L148" s="25">
        <f t="shared" si="79"/>
        <v>9.9768823190608238</v>
      </c>
      <c r="M148" s="25">
        <f t="shared" si="79"/>
        <v>10.858547213730146</v>
      </c>
      <c r="N148" s="25">
        <f t="shared" si="79"/>
        <v>11.716951808473521</v>
      </c>
      <c r="O148" s="25">
        <f t="shared" si="79"/>
        <v>12.544855456752559</v>
      </c>
      <c r="P148" s="25">
        <f t="shared" si="79"/>
        <v>13.325971524354461</v>
      </c>
      <c r="Q148" s="25">
        <f t="shared" si="79"/>
        <v>14.097684850994266</v>
      </c>
      <c r="R148" s="25">
        <f t="shared" si="79"/>
        <v>14.860988504733808</v>
      </c>
      <c r="S148" s="25">
        <f t="shared" si="79"/>
        <v>15.61683966883087</v>
      </c>
      <c r="T148" s="25">
        <f t="shared" si="79"/>
        <v>16.366161555128304</v>
      </c>
      <c r="U148" s="25">
        <f t="shared" si="79"/>
        <v>15.593718008513981</v>
      </c>
      <c r="V148" s="25">
        <f t="shared" si="79"/>
        <v>14.857731943435342</v>
      </c>
      <c r="W148" s="25">
        <f t="shared" si="79"/>
        <v>14.156482654261858</v>
      </c>
      <c r="X148" s="25">
        <f t="shared" si="79"/>
        <v>13.488330648539069</v>
      </c>
      <c r="Y148" s="25">
        <f t="shared" si="79"/>
        <v>12.851713813921583</v>
      </c>
      <c r="Z148" s="25">
        <f t="shared" si="79"/>
        <v>12.245143766017639</v>
      </c>
      <c r="AA148" s="25">
        <f t="shared" si="79"/>
        <v>11.667202368606645</v>
      </c>
      <c r="AB148" s="25">
        <f t="shared" si="79"/>
        <v>11.116538418094096</v>
      </c>
      <c r="AC148" s="25">
        <f t="shared" si="79"/>
        <v>10.591864484452257</v>
      </c>
    </row>
    <row r="149" spans="2:29" x14ac:dyDescent="0.3">
      <c r="B149" s="18" t="s">
        <v>234</v>
      </c>
      <c r="C149" s="3" t="s">
        <v>86</v>
      </c>
      <c r="D149" s="3" t="s">
        <v>87</v>
      </c>
      <c r="E149" s="43">
        <f t="shared" ref="E149" si="80">E144*E145*E146</f>
        <v>0.41433151656914552</v>
      </c>
      <c r="F149" s="43">
        <f t="shared" ref="F149:AC149" si="81">F144*F145*F146</f>
        <v>0.86169810109517375</v>
      </c>
      <c r="G149" s="43">
        <f t="shared" si="81"/>
        <v>1.6209380612312927</v>
      </c>
      <c r="H149" s="43">
        <f t="shared" si="81"/>
        <v>1.1418549556550168</v>
      </c>
      <c r="I149" s="43">
        <f t="shared" si="81"/>
        <v>0.46603349815473533</v>
      </c>
      <c r="J149" s="25">
        <f t="shared" si="81"/>
        <v>0.67527619343818812</v>
      </c>
      <c r="K149" s="25">
        <f t="shared" si="81"/>
        <v>0.68046841294470983</v>
      </c>
      <c r="L149" s="25">
        <f t="shared" si="81"/>
        <v>0.68559821075411687</v>
      </c>
      <c r="M149" s="25">
        <f t="shared" si="81"/>
        <v>0.69490079833546592</v>
      </c>
      <c r="N149" s="25">
        <f t="shared" si="81"/>
        <v>0.69997666920652879</v>
      </c>
      <c r="O149" s="25">
        <f t="shared" si="81"/>
        <v>0.69606724804649733</v>
      </c>
      <c r="P149" s="25">
        <f t="shared" si="81"/>
        <v>0.70998859300742734</v>
      </c>
      <c r="Q149" s="25">
        <f t="shared" si="81"/>
        <v>0.72418836486757598</v>
      </c>
      <c r="R149" s="25">
        <f t="shared" si="81"/>
        <v>0.73867213216492733</v>
      </c>
      <c r="S149" s="25">
        <f t="shared" si="81"/>
        <v>0.75344557480822605</v>
      </c>
      <c r="T149" s="25">
        <f t="shared" si="81"/>
        <v>0</v>
      </c>
      <c r="U149" s="25">
        <f t="shared" si="81"/>
        <v>0</v>
      </c>
      <c r="V149" s="25">
        <f t="shared" si="81"/>
        <v>0</v>
      </c>
      <c r="W149" s="25">
        <f t="shared" si="81"/>
        <v>0</v>
      </c>
      <c r="X149" s="25">
        <f t="shared" si="81"/>
        <v>0</v>
      </c>
      <c r="Y149" s="25">
        <f t="shared" si="81"/>
        <v>0</v>
      </c>
      <c r="Z149" s="25">
        <f t="shared" si="81"/>
        <v>0</v>
      </c>
      <c r="AA149" s="25">
        <f t="shared" si="81"/>
        <v>0</v>
      </c>
      <c r="AB149" s="25">
        <f t="shared" si="81"/>
        <v>0</v>
      </c>
      <c r="AC149" s="25">
        <f t="shared" si="81"/>
        <v>0</v>
      </c>
    </row>
    <row r="150" spans="2:29" x14ac:dyDescent="0.3">
      <c r="B150" s="22" t="s">
        <v>244</v>
      </c>
      <c r="C150" s="23" t="s">
        <v>86</v>
      </c>
      <c r="D150" s="23" t="s">
        <v>87</v>
      </c>
      <c r="E150" s="76">
        <f>E141+E143+E144-E148-E149</f>
        <v>12.164038749646567</v>
      </c>
      <c r="F150" s="76">
        <f>F141+F143+F144-F148-F149</f>
        <v>36.887853840315536</v>
      </c>
      <c r="G150" s="76">
        <f t="shared" ref="G150:AC150" si="82">G141+G143+G144-G148-G149</f>
        <v>82.734703353397123</v>
      </c>
      <c r="H150" s="76">
        <f t="shared" si="82"/>
        <v>112.35266099842124</v>
      </c>
      <c r="I150" s="76">
        <f t="shared" si="82"/>
        <v>120.7318023111806</v>
      </c>
      <c r="J150" s="76">
        <f t="shared" si="82"/>
        <v>134.85846282678315</v>
      </c>
      <c r="K150" s="76">
        <f t="shared" si="82"/>
        <v>148.47081322935375</v>
      </c>
      <c r="L150" s="76">
        <f t="shared" si="82"/>
        <v>161.59129513152476</v>
      </c>
      <c r="M150" s="76">
        <f t="shared" si="82"/>
        <v>174.36562925571036</v>
      </c>
      <c r="N150" s="76">
        <f t="shared" si="82"/>
        <v>186.68606403729538</v>
      </c>
      <c r="O150" s="76">
        <f t="shared" si="82"/>
        <v>198.31023019206731</v>
      </c>
      <c r="P150" s="76">
        <f t="shared" si="82"/>
        <v>209.79446960894833</v>
      </c>
      <c r="Q150" s="76">
        <f t="shared" si="82"/>
        <v>221.15356061427505</v>
      </c>
      <c r="R150" s="76">
        <f t="shared" si="82"/>
        <v>232.4017475152516</v>
      </c>
      <c r="S150" s="76">
        <f t="shared" si="82"/>
        <v>243.55276907401912</v>
      </c>
      <c r="T150" s="76">
        <f t="shared" si="82"/>
        <v>232.05766290037118</v>
      </c>
      <c r="U150" s="76">
        <f t="shared" si="82"/>
        <v>221.10509814986463</v>
      </c>
      <c r="V150" s="76">
        <f t="shared" si="82"/>
        <v>210.66946816942658</v>
      </c>
      <c r="W150" s="76">
        <f t="shared" si="82"/>
        <v>200.72637487855326</v>
      </c>
      <c r="X150" s="76">
        <f t="shared" si="82"/>
        <v>191.25257172758526</v>
      </c>
      <c r="Y150" s="76">
        <f t="shared" si="82"/>
        <v>182.2259093482154</v>
      </c>
      <c r="Z150" s="76">
        <f t="shared" si="82"/>
        <v>173.62528376916208</v>
      </c>
      <c r="AA150" s="76">
        <f t="shared" si="82"/>
        <v>165.43058707593869</v>
      </c>
      <c r="AB150" s="76">
        <f t="shared" si="82"/>
        <v>157.62266039936335</v>
      </c>
      <c r="AC150" s="76">
        <f t="shared" si="82"/>
        <v>150.18324912289836</v>
      </c>
    </row>
    <row r="151" spans="2:29" x14ac:dyDescent="0.3">
      <c r="B151" s="27" t="s">
        <v>245</v>
      </c>
      <c r="C151" s="28" t="s">
        <v>86</v>
      </c>
      <c r="D151" s="28" t="s">
        <v>87</v>
      </c>
      <c r="E151" s="170">
        <f>AVERAGE(SUM(E141,E143),(E150*(1/(1+E158))))</f>
        <v>5.891716918360248</v>
      </c>
      <c r="F151" s="170">
        <f t="shared" ref="F151:AC151" si="83">AVERAGE(SUM(F141,F143),(F150*(1/(1+F158))))</f>
        <v>24.070488126320299</v>
      </c>
      <c r="G151" s="170">
        <f t="shared" si="83"/>
        <v>58.885799429982569</v>
      </c>
      <c r="H151" s="170">
        <f t="shared" si="83"/>
        <v>96.613308125335351</v>
      </c>
      <c r="I151" s="170">
        <f t="shared" si="83"/>
        <v>115.77694822184648</v>
      </c>
      <c r="J151" s="170">
        <f t="shared" si="83"/>
        <v>126.892633509218</v>
      </c>
      <c r="K151" s="170">
        <f t="shared" si="83"/>
        <v>140.6904447490864</v>
      </c>
      <c r="L151" s="170">
        <f t="shared" si="83"/>
        <v>153.98771870489196</v>
      </c>
      <c r="M151" s="170">
        <f t="shared" si="83"/>
        <v>166.86648120665933</v>
      </c>
      <c r="N151" s="170">
        <f t="shared" si="83"/>
        <v>179.34885977892986</v>
      </c>
      <c r="O151" s="170">
        <f t="shared" si="83"/>
        <v>191.26250827079403</v>
      </c>
      <c r="P151" s="170">
        <f t="shared" si="83"/>
        <v>202.75328550264692</v>
      </c>
      <c r="Q151" s="170">
        <f t="shared" si="83"/>
        <v>214.11208379886602</v>
      </c>
      <c r="R151" s="170">
        <f t="shared" si="83"/>
        <v>225.35333941190063</v>
      </c>
      <c r="S151" s="170">
        <f t="shared" si="83"/>
        <v>236.49097138100032</v>
      </c>
      <c r="T151" s="170">
        <f t="shared" si="83"/>
        <v>236.61027651156803</v>
      </c>
      <c r="U151" s="170">
        <f t="shared" si="83"/>
        <v>225.44283932488563</v>
      </c>
      <c r="V151" s="170">
        <f t="shared" si="83"/>
        <v>214.80247837156543</v>
      </c>
      <c r="W151" s="170">
        <f t="shared" si="83"/>
        <v>204.66431691837562</v>
      </c>
      <c r="X151" s="170">
        <f t="shared" si="83"/>
        <v>195.00465235418892</v>
      </c>
      <c r="Y151" s="170">
        <f t="shared" si="83"/>
        <v>185.80090077423685</v>
      </c>
      <c r="Z151" s="170">
        <f t="shared" si="83"/>
        <v>177.03154417985473</v>
      </c>
      <c r="AA151" s="170">
        <f t="shared" si="83"/>
        <v>168.67608017027163</v>
      </c>
      <c r="AB151" s="170">
        <f t="shared" si="83"/>
        <v>160.71497400882723</v>
      </c>
      <c r="AC151" s="170">
        <f t="shared" si="83"/>
        <v>153.12961295154821</v>
      </c>
    </row>
    <row r="152" spans="2:29" ht="15" thickBot="1" x14ac:dyDescent="0.35">
      <c r="B152" s="56" t="s">
        <v>229</v>
      </c>
      <c r="C152" s="57" t="s">
        <v>86</v>
      </c>
      <c r="D152" s="57" t="s">
        <v>87</v>
      </c>
      <c r="E152" s="75">
        <f t="shared" ref="E152" si="84">E148+E149</f>
        <v>0.41433151656914552</v>
      </c>
      <c r="F152" s="75">
        <f t="shared" ref="F152:AC152" si="85">F148+F149</f>
        <v>1.679092311378424</v>
      </c>
      <c r="G152" s="75">
        <f t="shared" si="85"/>
        <v>4.0997133084512791</v>
      </c>
      <c r="H152" s="75">
        <f t="shared" si="85"/>
        <v>6.701428457715255</v>
      </c>
      <c r="I152" s="75">
        <f t="shared" si="85"/>
        <v>8.015862670862246</v>
      </c>
      <c r="J152" s="58">
        <f t="shared" si="85"/>
        <v>8.7881635524239758</v>
      </c>
      <c r="K152" s="58">
        <f t="shared" si="85"/>
        <v>9.7426334545937507</v>
      </c>
      <c r="L152" s="58">
        <f t="shared" si="85"/>
        <v>10.662480529814941</v>
      </c>
      <c r="M152" s="58">
        <f t="shared" si="85"/>
        <v>11.553448012065612</v>
      </c>
      <c r="N152" s="58">
        <f t="shared" si="85"/>
        <v>12.416928477680049</v>
      </c>
      <c r="O152" s="58">
        <f t="shared" si="85"/>
        <v>13.240922704799058</v>
      </c>
      <c r="P152" s="58">
        <f t="shared" si="85"/>
        <v>14.035960117361888</v>
      </c>
      <c r="Q152" s="58">
        <f t="shared" si="85"/>
        <v>14.821873215861842</v>
      </c>
      <c r="R152" s="58">
        <f t="shared" si="85"/>
        <v>15.599660636898735</v>
      </c>
      <c r="S152" s="58">
        <f t="shared" si="85"/>
        <v>16.370285243639096</v>
      </c>
      <c r="T152" s="58">
        <f t="shared" si="85"/>
        <v>16.366161555128304</v>
      </c>
      <c r="U152" s="58">
        <f t="shared" si="85"/>
        <v>15.593718008513981</v>
      </c>
      <c r="V152" s="58">
        <f t="shared" si="85"/>
        <v>14.857731943435342</v>
      </c>
      <c r="W152" s="58">
        <f t="shared" si="85"/>
        <v>14.156482654261858</v>
      </c>
      <c r="X152" s="58">
        <f t="shared" si="85"/>
        <v>13.488330648539069</v>
      </c>
      <c r="Y152" s="58">
        <f t="shared" si="85"/>
        <v>12.851713813921583</v>
      </c>
      <c r="Z152" s="58">
        <f t="shared" si="85"/>
        <v>12.245143766017639</v>
      </c>
      <c r="AA152" s="58">
        <f t="shared" si="85"/>
        <v>11.667202368606645</v>
      </c>
      <c r="AB152" s="58">
        <f t="shared" si="85"/>
        <v>11.116538418094096</v>
      </c>
      <c r="AC152" s="58">
        <f t="shared" si="85"/>
        <v>10.591864484452257</v>
      </c>
    </row>
    <row r="153" spans="2:29" ht="15" thickTop="1" x14ac:dyDescent="0.3"/>
    <row r="154" spans="2:29" x14ac:dyDescent="0.3">
      <c r="B154" s="32" t="s">
        <v>97</v>
      </c>
    </row>
    <row r="155" spans="2:29" x14ac:dyDescent="0.3">
      <c r="B155" s="206" t="s">
        <v>98</v>
      </c>
      <c r="C155" s="37" t="s">
        <v>86</v>
      </c>
      <c r="D155" s="195" t="s">
        <v>87</v>
      </c>
      <c r="E155" s="171">
        <f>E134</f>
        <v>0.7437167397579072</v>
      </c>
      <c r="F155" s="171">
        <f t="shared" ref="F155:AC155" si="86">F134</f>
        <v>1.7278396410056531</v>
      </c>
      <c r="G155" s="171">
        <f t="shared" si="86"/>
        <v>4.5054259028152845</v>
      </c>
      <c r="H155" s="171">
        <f t="shared" si="86"/>
        <v>7.4680348807974157</v>
      </c>
      <c r="I155" s="171">
        <f t="shared" si="86"/>
        <v>8.3772325710150106</v>
      </c>
      <c r="J155" s="171">
        <f t="shared" si="86"/>
        <v>0</v>
      </c>
      <c r="K155" s="171">
        <f t="shared" si="86"/>
        <v>0</v>
      </c>
      <c r="L155" s="171">
        <f t="shared" si="86"/>
        <v>0</v>
      </c>
      <c r="M155" s="171">
        <f t="shared" si="86"/>
        <v>0</v>
      </c>
      <c r="N155" s="171">
        <f t="shared" si="86"/>
        <v>0</v>
      </c>
      <c r="O155" s="171">
        <f t="shared" si="86"/>
        <v>0</v>
      </c>
      <c r="P155" s="171">
        <f t="shared" si="86"/>
        <v>0</v>
      </c>
      <c r="Q155" s="171">
        <f t="shared" si="86"/>
        <v>0</v>
      </c>
      <c r="R155" s="171">
        <f t="shared" si="86"/>
        <v>0</v>
      </c>
      <c r="S155" s="171">
        <f t="shared" si="86"/>
        <v>0</v>
      </c>
      <c r="T155" s="171">
        <f t="shared" si="86"/>
        <v>0</v>
      </c>
      <c r="U155" s="171">
        <f t="shared" si="86"/>
        <v>0</v>
      </c>
      <c r="V155" s="171">
        <f t="shared" si="86"/>
        <v>0</v>
      </c>
      <c r="W155" s="171">
        <f t="shared" si="86"/>
        <v>0</v>
      </c>
      <c r="X155" s="171">
        <f t="shared" si="86"/>
        <v>0</v>
      </c>
      <c r="Y155" s="171">
        <f t="shared" si="86"/>
        <v>0</v>
      </c>
      <c r="Z155" s="171">
        <f t="shared" si="86"/>
        <v>0</v>
      </c>
      <c r="AA155" s="171">
        <f t="shared" si="86"/>
        <v>0</v>
      </c>
      <c r="AB155" s="171">
        <f t="shared" si="86"/>
        <v>0</v>
      </c>
      <c r="AC155" s="171">
        <f t="shared" si="86"/>
        <v>0</v>
      </c>
    </row>
    <row r="156" spans="2:29" x14ac:dyDescent="0.3">
      <c r="B156" s="3" t="s">
        <v>230</v>
      </c>
      <c r="C156" s="36" t="s">
        <v>86</v>
      </c>
      <c r="D156" s="36" t="s">
        <v>87</v>
      </c>
      <c r="E156" s="77">
        <f t="shared" ref="E156" si="87">E152</f>
        <v>0.41433151656914552</v>
      </c>
      <c r="F156" s="77">
        <f t="shared" ref="F156:AC156" si="88">F152</f>
        <v>1.679092311378424</v>
      </c>
      <c r="G156" s="77">
        <f t="shared" si="88"/>
        <v>4.0997133084512791</v>
      </c>
      <c r="H156" s="77">
        <f t="shared" si="88"/>
        <v>6.701428457715255</v>
      </c>
      <c r="I156" s="77">
        <f t="shared" si="88"/>
        <v>8.015862670862246</v>
      </c>
      <c r="J156" s="77">
        <f t="shared" si="88"/>
        <v>8.7881635524239758</v>
      </c>
      <c r="K156" s="77">
        <f t="shared" si="88"/>
        <v>9.7426334545937507</v>
      </c>
      <c r="L156" s="77">
        <f t="shared" si="88"/>
        <v>10.662480529814941</v>
      </c>
      <c r="M156" s="77">
        <f t="shared" si="88"/>
        <v>11.553448012065612</v>
      </c>
      <c r="N156" s="77">
        <f t="shared" si="88"/>
        <v>12.416928477680049</v>
      </c>
      <c r="O156" s="77">
        <f t="shared" si="88"/>
        <v>13.240922704799058</v>
      </c>
      <c r="P156" s="77">
        <f t="shared" si="88"/>
        <v>14.035960117361888</v>
      </c>
      <c r="Q156" s="77">
        <f t="shared" si="88"/>
        <v>14.821873215861842</v>
      </c>
      <c r="R156" s="77">
        <f t="shared" si="88"/>
        <v>15.599660636898735</v>
      </c>
      <c r="S156" s="77">
        <f t="shared" si="88"/>
        <v>16.370285243639096</v>
      </c>
      <c r="T156" s="77">
        <f t="shared" si="88"/>
        <v>16.366161555128304</v>
      </c>
      <c r="U156" s="77">
        <f t="shared" si="88"/>
        <v>15.593718008513981</v>
      </c>
      <c r="V156" s="77">
        <f t="shared" si="88"/>
        <v>14.857731943435342</v>
      </c>
      <c r="W156" s="77">
        <f t="shared" si="88"/>
        <v>14.156482654261858</v>
      </c>
      <c r="X156" s="77">
        <f t="shared" si="88"/>
        <v>13.488330648539069</v>
      </c>
      <c r="Y156" s="77">
        <f t="shared" si="88"/>
        <v>12.851713813921583</v>
      </c>
      <c r="Z156" s="77">
        <f t="shared" si="88"/>
        <v>12.245143766017639</v>
      </c>
      <c r="AA156" s="77">
        <f t="shared" si="88"/>
        <v>11.667202368606645</v>
      </c>
      <c r="AB156" s="77">
        <f t="shared" si="88"/>
        <v>11.116538418094096</v>
      </c>
      <c r="AC156" s="77">
        <f t="shared" si="88"/>
        <v>10.591864484452257</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 si="89">E158*E151</f>
        <v>0.19030245646303603</v>
      </c>
      <c r="F159" s="77">
        <f t="shared" ref="F159:AC159" si="90">F158*F151</f>
        <v>0.77747676648014574</v>
      </c>
      <c r="G159" s="77">
        <f t="shared" si="90"/>
        <v>1.9020113215884371</v>
      </c>
      <c r="H159" s="77">
        <f t="shared" si="90"/>
        <v>3.1206098524483319</v>
      </c>
      <c r="I159" s="77">
        <f t="shared" si="90"/>
        <v>3.7395954275656416</v>
      </c>
      <c r="J159" s="77">
        <f t="shared" si="90"/>
        <v>4.0986320623477415</v>
      </c>
      <c r="K159" s="77">
        <f t="shared" si="90"/>
        <v>4.5443013653954907</v>
      </c>
      <c r="L159" s="77">
        <f t="shared" si="90"/>
        <v>4.9738033141680109</v>
      </c>
      <c r="M159" s="77">
        <f t="shared" si="90"/>
        <v>5.3897873429750964</v>
      </c>
      <c r="N159" s="77">
        <f t="shared" si="90"/>
        <v>5.7929681708594352</v>
      </c>
      <c r="O159" s="77">
        <f t="shared" si="90"/>
        <v>6.1777790171466478</v>
      </c>
      <c r="P159" s="77">
        <f t="shared" si="90"/>
        <v>6.548931121735496</v>
      </c>
      <c r="Q159" s="77">
        <f t="shared" si="90"/>
        <v>6.915820306703373</v>
      </c>
      <c r="R159" s="77">
        <f t="shared" si="90"/>
        <v>7.2789128630043907</v>
      </c>
      <c r="S159" s="77">
        <f t="shared" si="90"/>
        <v>7.6386583756063109</v>
      </c>
      <c r="T159" s="77">
        <f t="shared" si="90"/>
        <v>7.6425119313236483</v>
      </c>
      <c r="U159" s="77">
        <f t="shared" si="90"/>
        <v>7.281803710193806</v>
      </c>
      <c r="V159" s="77">
        <f t="shared" si="90"/>
        <v>6.9381200514015635</v>
      </c>
      <c r="W159" s="77">
        <f t="shared" si="90"/>
        <v>6.6106574364635327</v>
      </c>
      <c r="X159" s="77">
        <f t="shared" si="90"/>
        <v>6.2986502710403025</v>
      </c>
      <c r="Y159" s="77">
        <f t="shared" si="90"/>
        <v>6.0013690950078509</v>
      </c>
      <c r="Z159" s="77">
        <f t="shared" si="90"/>
        <v>5.7181188770093083</v>
      </c>
      <c r="AA159" s="77">
        <f t="shared" si="90"/>
        <v>5.4482373894997744</v>
      </c>
      <c r="AB159" s="77">
        <f t="shared" si="90"/>
        <v>5.1910936604851194</v>
      </c>
      <c r="AC159" s="77">
        <f t="shared" si="90"/>
        <v>4.9460864983350072</v>
      </c>
    </row>
    <row r="160" spans="2:29" ht="15" thickBot="1" x14ac:dyDescent="0.35">
      <c r="B160" s="218" t="s">
        <v>100</v>
      </c>
      <c r="C160" s="229" t="s">
        <v>86</v>
      </c>
      <c r="D160" s="230" t="s">
        <v>87</v>
      </c>
      <c r="E160" s="231">
        <f>E155+E156+E159</f>
        <v>1.3483507127900887</v>
      </c>
      <c r="F160" s="231">
        <f t="shared" ref="F160:AC160" si="91">F155+F156+F159</f>
        <v>4.1844087188642227</v>
      </c>
      <c r="G160" s="231">
        <f t="shared" si="91"/>
        <v>10.507150532855002</v>
      </c>
      <c r="H160" s="231">
        <f t="shared" si="91"/>
        <v>17.290073190961003</v>
      </c>
      <c r="I160" s="231">
        <f t="shared" si="91"/>
        <v>20.132690669442898</v>
      </c>
      <c r="J160" s="231">
        <f t="shared" si="91"/>
        <v>12.886795614771717</v>
      </c>
      <c r="K160" s="231">
        <f t="shared" si="91"/>
        <v>14.286934819989241</v>
      </c>
      <c r="L160" s="231">
        <f t="shared" si="91"/>
        <v>15.636283843982952</v>
      </c>
      <c r="M160" s="231">
        <f t="shared" si="91"/>
        <v>16.943235355040709</v>
      </c>
      <c r="N160" s="231">
        <f t="shared" si="91"/>
        <v>18.209896648539484</v>
      </c>
      <c r="O160" s="231">
        <f t="shared" si="91"/>
        <v>19.418701721945705</v>
      </c>
      <c r="P160" s="231">
        <f t="shared" si="91"/>
        <v>20.584891239097384</v>
      </c>
      <c r="Q160" s="231">
        <f t="shared" si="91"/>
        <v>21.737693522565216</v>
      </c>
      <c r="R160" s="231">
        <f t="shared" si="91"/>
        <v>22.878573499903126</v>
      </c>
      <c r="S160" s="231">
        <f t="shared" si="91"/>
        <v>24.008943619245407</v>
      </c>
      <c r="T160" s="231">
        <f t="shared" si="91"/>
        <v>24.008673486451954</v>
      </c>
      <c r="U160" s="231">
        <f t="shared" si="91"/>
        <v>22.875521718707787</v>
      </c>
      <c r="V160" s="231">
        <f t="shared" si="91"/>
        <v>21.795851994836905</v>
      </c>
      <c r="W160" s="231">
        <f t="shared" si="91"/>
        <v>20.767140090725391</v>
      </c>
      <c r="X160" s="231">
        <f t="shared" si="91"/>
        <v>19.786980919579371</v>
      </c>
      <c r="Y160" s="231">
        <f t="shared" si="91"/>
        <v>18.853082908929434</v>
      </c>
      <c r="Z160" s="231">
        <f t="shared" si="91"/>
        <v>17.963262643026948</v>
      </c>
      <c r="AA160" s="231">
        <f t="shared" si="91"/>
        <v>17.115439758106419</v>
      </c>
      <c r="AB160" s="231">
        <f t="shared" si="91"/>
        <v>16.307632078579218</v>
      </c>
      <c r="AC160" s="231">
        <f t="shared" si="91"/>
        <v>15.537950982787265</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1.3483507127900887</v>
      </c>
      <c r="F162" s="222">
        <f>F160+F161</f>
        <v>4.1844087188642227</v>
      </c>
      <c r="G162" s="222">
        <f t="shared" ref="G162:AC162" si="92">G160+G161</f>
        <v>10.507150532855002</v>
      </c>
      <c r="H162" s="222">
        <f t="shared" si="92"/>
        <v>17.290073190961003</v>
      </c>
      <c r="I162" s="222">
        <f t="shared" si="92"/>
        <v>20.132690669442898</v>
      </c>
      <c r="J162" s="222">
        <f t="shared" si="92"/>
        <v>12.886795614771717</v>
      </c>
      <c r="K162" s="222">
        <f t="shared" si="92"/>
        <v>14.286934819989241</v>
      </c>
      <c r="L162" s="222">
        <f t="shared" si="92"/>
        <v>15.636283843982952</v>
      </c>
      <c r="M162" s="222">
        <f t="shared" si="92"/>
        <v>16.943235355040709</v>
      </c>
      <c r="N162" s="222">
        <f t="shared" si="92"/>
        <v>18.209896648539484</v>
      </c>
      <c r="O162" s="222">
        <f t="shared" si="92"/>
        <v>19.418701721945705</v>
      </c>
      <c r="P162" s="222">
        <f t="shared" si="92"/>
        <v>20.584891239097384</v>
      </c>
      <c r="Q162" s="222">
        <f t="shared" si="92"/>
        <v>21.737693522565216</v>
      </c>
      <c r="R162" s="222">
        <f t="shared" si="92"/>
        <v>22.878573499903126</v>
      </c>
      <c r="S162" s="222">
        <f t="shared" si="92"/>
        <v>24.008943619245407</v>
      </c>
      <c r="T162" s="222">
        <f t="shared" si="92"/>
        <v>24.008673486451954</v>
      </c>
      <c r="U162" s="222">
        <f t="shared" si="92"/>
        <v>22.875521718707787</v>
      </c>
      <c r="V162" s="222">
        <f t="shared" si="92"/>
        <v>21.795851994836905</v>
      </c>
      <c r="W162" s="222">
        <f t="shared" si="92"/>
        <v>20.767140090725391</v>
      </c>
      <c r="X162" s="222">
        <f t="shared" si="92"/>
        <v>19.786980919579371</v>
      </c>
      <c r="Y162" s="222">
        <f t="shared" si="92"/>
        <v>18.853082908929434</v>
      </c>
      <c r="Z162" s="222">
        <f t="shared" si="92"/>
        <v>17.963262643026948</v>
      </c>
      <c r="AA162" s="222">
        <f t="shared" si="92"/>
        <v>17.115439758106419</v>
      </c>
      <c r="AB162" s="222">
        <f t="shared" si="92"/>
        <v>16.307632078579218</v>
      </c>
      <c r="AC162" s="222">
        <f t="shared" si="92"/>
        <v>15.537950982787265</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1.3618342199179896</v>
      </c>
      <c r="F164" s="237">
        <f t="shared" ref="F164:AC164" si="93">F163*F162</f>
        <v>4.226252806052865</v>
      </c>
      <c r="G164" s="237">
        <f t="shared" si="93"/>
        <v>10.612222038183551</v>
      </c>
      <c r="H164" s="237">
        <f t="shared" si="93"/>
        <v>17.462973922870614</v>
      </c>
      <c r="I164" s="237">
        <f t="shared" si="93"/>
        <v>20.334017576137327</v>
      </c>
      <c r="J164" s="237">
        <f t="shared" si="93"/>
        <v>13.015663570919434</v>
      </c>
      <c r="K164" s="237">
        <f t="shared" si="93"/>
        <v>14.429804168189134</v>
      </c>
      <c r="L164" s="237">
        <f t="shared" si="93"/>
        <v>15.792646682422781</v>
      </c>
      <c r="M164" s="237">
        <f t="shared" si="93"/>
        <v>17.112667708591118</v>
      </c>
      <c r="N164" s="237">
        <f t="shared" si="93"/>
        <v>18.391995615024879</v>
      </c>
      <c r="O164" s="237">
        <f t="shared" si="93"/>
        <v>19.612888739165161</v>
      </c>
      <c r="P164" s="237">
        <f t="shared" si="93"/>
        <v>20.790740151488357</v>
      </c>
      <c r="Q164" s="237">
        <f t="shared" si="93"/>
        <v>21.955070457790868</v>
      </c>
      <c r="R164" s="237">
        <f t="shared" si="93"/>
        <v>23.107359234902159</v>
      </c>
      <c r="S164" s="237">
        <f t="shared" si="93"/>
        <v>24.249033055437863</v>
      </c>
      <c r="T164" s="237">
        <f t="shared" si="93"/>
        <v>24.248760221316473</v>
      </c>
      <c r="U164" s="237">
        <f t="shared" si="93"/>
        <v>23.104276935894866</v>
      </c>
      <c r="V164" s="237">
        <f t="shared" si="93"/>
        <v>22.013810514785273</v>
      </c>
      <c r="W164" s="237">
        <f t="shared" si="93"/>
        <v>20.974811491632646</v>
      </c>
      <c r="X164" s="237">
        <f t="shared" si="93"/>
        <v>19.984850728775164</v>
      </c>
      <c r="Y164" s="237">
        <f t="shared" si="93"/>
        <v>19.041613738018729</v>
      </c>
      <c r="Z164" s="237">
        <f t="shared" si="93"/>
        <v>18.142895269457217</v>
      </c>
      <c r="AA164" s="237">
        <f>AA163*AA162</f>
        <v>17.286594155687482</v>
      </c>
      <c r="AB164" s="237">
        <f t="shared" si="93"/>
        <v>16.470708399365009</v>
      </c>
      <c r="AC164" s="237">
        <f t="shared" si="93"/>
        <v>15.693330492615138</v>
      </c>
    </row>
    <row r="165" spans="2:29" ht="15" thickBot="1" x14ac:dyDescent="0.35">
      <c r="B165" s="238" t="s">
        <v>104</v>
      </c>
      <c r="C165" s="209" t="s">
        <v>86</v>
      </c>
      <c r="D165" s="205" t="s">
        <v>51</v>
      </c>
      <c r="E165" s="204">
        <f>E164*('Scenario Inputs'!$G$3/'Scenario Inputs'!J3)</f>
        <v>1.2396678971950983</v>
      </c>
      <c r="F165" s="204">
        <f>F164*('Scenario Inputs'!$G$3/'Scenario Inputs'!K3)</f>
        <v>3.7716936643151113</v>
      </c>
      <c r="G165" s="204">
        <f>G164*('Scenario Inputs'!$G$3/'Scenario Inputs'!L3)</f>
        <v>9.2851109255574116</v>
      </c>
      <c r="H165" s="204">
        <f>H164*('Scenario Inputs'!$G$3/'Scenario Inputs'!M3)</f>
        <v>14.979551212000262</v>
      </c>
      <c r="I165" s="204">
        <f>I164*('Scenario Inputs'!$G$3/'Scenario Inputs'!N3)</f>
        <v>17.100295665604342</v>
      </c>
      <c r="J165" s="204">
        <f>J164*('Scenario Inputs'!$G$3/'Scenario Inputs'!O3)</f>
        <v>10.731157462639352</v>
      </c>
      <c r="K165" s="204">
        <f>K164*('Scenario Inputs'!$G$3/'Scenario Inputs'!P3)</f>
        <v>11.663812201755794</v>
      </c>
      <c r="L165" s="204">
        <f>L164*('Scenario Inputs'!$G$3/'Scenario Inputs'!Q3)</f>
        <v>12.515114545347823</v>
      </c>
      <c r="M165" s="204">
        <f>M164*('Scenario Inputs'!$G$3/'Scenario Inputs'!R3)</f>
        <v>13.295278992701538</v>
      </c>
      <c r="N165" s="204">
        <f>N164*('Scenario Inputs'!$G$3/'Scenario Inputs'!S3)</f>
        <v>14.009041464871165</v>
      </c>
      <c r="O165" s="204">
        <f>O164*('Scenario Inputs'!$G$3/'Scenario Inputs'!T3)</f>
        <v>14.646065057055552</v>
      </c>
      <c r="P165" s="204">
        <f>P164*('Scenario Inputs'!$G$3/'Scenario Inputs'!U3)</f>
        <v>15.221209833715688</v>
      </c>
      <c r="Q165" s="204">
        <f>Q164*('Scenario Inputs'!$G$3/'Scenario Inputs'!V3)</f>
        <v>15.758464072489454</v>
      </c>
      <c r="R165" s="204">
        <f>R164*('Scenario Inputs'!$G$3/'Scenario Inputs'!W3)</f>
        <v>16.260324002012805</v>
      </c>
      <c r="S165" s="204">
        <f>S164*('Scenario Inputs'!$G$3/'Scenario Inputs'!X3)</f>
        <v>16.72912139937916</v>
      </c>
      <c r="T165" s="204">
        <f>T164*('Scenario Inputs'!$G$3/'Scenario Inputs'!Y3)</f>
        <v>16.400914876806258</v>
      </c>
      <c r="U165" s="204">
        <f>U164*('Scenario Inputs'!$G$3/'Scenario Inputs'!Z3)</f>
        <v>15.320422604722262</v>
      </c>
      <c r="V165" s="204">
        <f>V164*('Scenario Inputs'!$G$3/'Scenario Inputs'!AA3)</f>
        <v>14.311113163523158</v>
      </c>
      <c r="W165" s="204">
        <f>W164*('Scenario Inputs'!$G$3/'Scenario Inputs'!AB3)</f>
        <v>13.368297028310254</v>
      </c>
      <c r="X165" s="204">
        <f>X164*('Scenario Inputs'!$G$3/'Scenario Inputs'!AC3)</f>
        <v>12.487593620085175</v>
      </c>
      <c r="Y165" s="204">
        <f>Y164*('Scenario Inputs'!$G$3/'Scenario Inputs'!AD3)</f>
        <v>11.664910952393965</v>
      </c>
      <c r="Z165" s="204">
        <f>Z164*('Scenario Inputs'!$G$3/'Scenario Inputs'!AE3)</f>
        <v>10.896426618850249</v>
      </c>
      <c r="AA165" s="204">
        <f>AA164*('Scenario Inputs'!$G$3/'Scenario Inputs'!AF3)</f>
        <v>10.178570033200394</v>
      </c>
      <c r="AB165" s="204">
        <f>AB164*('Scenario Inputs'!$G$3/'Scenario Inputs'!AG3)</f>
        <v>9.5080058394131548</v>
      </c>
      <c r="AC165" s="204">
        <f>AC164*('Scenario Inputs'!$G$3/'Scenario Inputs'!AH3)</f>
        <v>8.8816184147126158</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 t="shared" ref="E170" si="94">E165*E169</f>
        <v>0.99830455761121262</v>
      </c>
      <c r="F170" s="52">
        <f t="shared" ref="F170:AC170" si="95">F165*F169</f>
        <v>3.0373449078729591</v>
      </c>
      <c r="G170" s="52">
        <f t="shared" si="95"/>
        <v>7.4772998283513834</v>
      </c>
      <c r="H170" s="52">
        <f t="shared" si="95"/>
        <v>12.063032591023811</v>
      </c>
      <c r="I170" s="52">
        <f t="shared" si="95"/>
        <v>13.770868099511176</v>
      </c>
      <c r="J170" s="52">
        <f t="shared" si="95"/>
        <v>8.64180110466347</v>
      </c>
      <c r="K170" s="52">
        <f t="shared" si="95"/>
        <v>9.3928679660739416</v>
      </c>
      <c r="L170" s="52">
        <f t="shared" si="95"/>
        <v>10.078421743368601</v>
      </c>
      <c r="M170" s="52">
        <f t="shared" si="95"/>
        <v>10.706688172822549</v>
      </c>
      <c r="N170" s="52">
        <f t="shared" si="95"/>
        <v>11.28148109166075</v>
      </c>
      <c r="O170" s="52">
        <f t="shared" si="95"/>
        <v>11.794476190446836</v>
      </c>
      <c r="P170" s="52">
        <f t="shared" si="95"/>
        <v>12.257640279091245</v>
      </c>
      <c r="Q170" s="52">
        <f t="shared" si="95"/>
        <v>12.690291117575757</v>
      </c>
      <c r="R170" s="52">
        <f t="shared" si="95"/>
        <v>13.094438918820911</v>
      </c>
      <c r="S170" s="52">
        <f t="shared" si="95"/>
        <v>13.471961462920039</v>
      </c>
      <c r="T170" s="52">
        <f t="shared" si="95"/>
        <v>13.207656750292079</v>
      </c>
      <c r="U170" s="52">
        <f t="shared" si="95"/>
        <v>12.337536323582839</v>
      </c>
      <c r="V170" s="52">
        <f t="shared" si="95"/>
        <v>11.5247394305852</v>
      </c>
      <c r="W170" s="52">
        <f t="shared" si="95"/>
        <v>10.765489596898247</v>
      </c>
      <c r="X170" s="52">
        <f t="shared" si="95"/>
        <v>10.056259142254591</v>
      </c>
      <c r="Y170" s="52">
        <f t="shared" si="95"/>
        <v>9.3937527899628606</v>
      </c>
      <c r="Z170" s="52">
        <f t="shared" si="95"/>
        <v>8.7748923561601053</v>
      </c>
      <c r="AA170" s="52">
        <f t="shared" si="95"/>
        <v>8.1968024477362782</v>
      </c>
      <c r="AB170" s="52">
        <f t="shared" si="95"/>
        <v>7.6567971024794135</v>
      </c>
      <c r="AC170" s="52">
        <f t="shared" si="95"/>
        <v>7.1523673093680697</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 si="96">(E170*1000000)/(E171*1000)</f>
        <v>0.71877026809167333</v>
      </c>
      <c r="F172" s="155">
        <f t="shared" ref="F172:AC172" si="97">(F170*1000000)/(F171*1000)</f>
        <v>2.1738298024706304</v>
      </c>
      <c r="G172" s="155">
        <f t="shared" si="97"/>
        <v>5.3186873571579545</v>
      </c>
      <c r="H172" s="155">
        <f t="shared" si="97"/>
        <v>8.5290341916087566</v>
      </c>
      <c r="I172" s="155">
        <f t="shared" si="97"/>
        <v>9.6793166294289819</v>
      </c>
      <c r="J172" s="155">
        <f t="shared" si="97"/>
        <v>6.0387449069175325</v>
      </c>
      <c r="K172" s="155">
        <f t="shared" si="97"/>
        <v>6.5255055650191141</v>
      </c>
      <c r="L172" s="155">
        <f t="shared" si="97"/>
        <v>6.9611117777115972</v>
      </c>
      <c r="M172" s="155">
        <f t="shared" si="97"/>
        <v>7.3527045001204527</v>
      </c>
      <c r="N172" s="155">
        <f t="shared" si="97"/>
        <v>7.7037365199928702</v>
      </c>
      <c r="O172" s="155">
        <f t="shared" si="97"/>
        <v>8.0090621873639183</v>
      </c>
      <c r="P172" s="155">
        <f t="shared" si="97"/>
        <v>8.276816703704613</v>
      </c>
      <c r="Q172" s="155">
        <f t="shared" si="97"/>
        <v>8.5218314152236179</v>
      </c>
      <c r="R172" s="155">
        <f t="shared" si="97"/>
        <v>8.7456244084239643</v>
      </c>
      <c r="S172" s="155">
        <f t="shared" si="97"/>
        <v>8.9497672147034972</v>
      </c>
      <c r="T172" s="155">
        <f t="shared" si="97"/>
        <v>8.7271391532337805</v>
      </c>
      <c r="U172" s="155">
        <f t="shared" si="97"/>
        <v>8.1048196480546331</v>
      </c>
      <c r="V172" s="155">
        <f t="shared" si="97"/>
        <v>7.5299884858493504</v>
      </c>
      <c r="W172" s="155">
        <f t="shared" si="97"/>
        <v>6.995916777619926</v>
      </c>
      <c r="X172" s="155">
        <f t="shared" si="97"/>
        <v>6.4999571931485578</v>
      </c>
      <c r="Y172" s="155">
        <f t="shared" si="97"/>
        <v>6.0399798257984383</v>
      </c>
      <c r="Z172" s="155">
        <f t="shared" si="97"/>
        <v>5.6121063807357121</v>
      </c>
      <c r="AA172" s="155">
        <f t="shared" si="97"/>
        <v>5.2142410239884862</v>
      </c>
      <c r="AB172" s="155">
        <f t="shared" si="97"/>
        <v>4.8450451906317156</v>
      </c>
      <c r="AC172" s="155">
        <f t="shared" si="97"/>
        <v>4.5025189031226027</v>
      </c>
    </row>
    <row r="173" spans="2:29" ht="15" thickTop="1" x14ac:dyDescent="0.3"/>
  </sheetData>
  <mergeCells count="1">
    <mergeCell ref="B46:D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91F47-46FF-41EB-9B85-5CCC350520A5}">
  <sheetPr>
    <tabColor theme="4" tint="0.59999389629810485"/>
  </sheetPr>
  <dimension ref="B1:AC173"/>
  <sheetViews>
    <sheetView showGridLines="0" zoomScale="80" zoomScaleNormal="80" workbookViewId="0">
      <selection activeCell="F22" sqref="F22"/>
    </sheetView>
  </sheetViews>
  <sheetFormatPr defaultRowHeight="14.4" x14ac:dyDescent="0.3"/>
  <cols>
    <col min="1" max="1" width="5.6640625" customWidth="1"/>
    <col min="2" max="2" width="70.6640625" customWidth="1"/>
    <col min="3" max="3" width="6.6640625" customWidth="1"/>
    <col min="4" max="4" width="9.6640625" bestFit="1" customWidth="1"/>
    <col min="5" max="5" width="9.33203125" bestFit="1" customWidth="1"/>
    <col min="10" max="10" width="9.33203125" bestFit="1" customWidth="1"/>
    <col min="15" max="26" width="9.33203125" bestFit="1" customWidth="1"/>
    <col min="27" max="29" width="10.33203125" bestFit="1" customWidth="1"/>
  </cols>
  <sheetData>
    <row r="1" spans="2:29" ht="18" x14ac:dyDescent="0.35">
      <c r="B1" s="1" t="str">
        <f>"Scenario "&amp;'Scenario Inputs'!B50</f>
        <v>Scenario B - Alternative Pathway 2</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Inputs'!J51*('Scenario Inputs'!J3/'Scenario Inputs'!$G$3)</f>
        <v>28.364499587221808</v>
      </c>
      <c r="F4" s="148">
        <f>'Scenario Inputs'!K51*('Scenario Inputs'!K3/'Scenario Inputs'!$G$3)</f>
        <v>32.156642034747236</v>
      </c>
      <c r="G4" s="148">
        <f>'Scenario Inputs'!L51*('Scenario Inputs'!L3/'Scenario Inputs'!$G$3)</f>
        <v>31.086524386269133</v>
      </c>
      <c r="H4" s="148">
        <f>'Scenario Inputs'!M51*('Scenario Inputs'!M3/'Scenario Inputs'!$G$3)</f>
        <v>31.63597604748665</v>
      </c>
      <c r="I4" s="148">
        <f>'Scenario Inputs'!N51*('Scenario Inputs'!N3/'Scenario Inputs'!$G$3)</f>
        <v>26.62758963275218</v>
      </c>
      <c r="J4" s="148">
        <f>'Scenario Inputs'!O51*('Scenario Inputs'!O3/'Scenario Inputs'!$G$3)</f>
        <v>14.43090977892623</v>
      </c>
      <c r="K4" s="148">
        <f>'Scenario Inputs'!P51*('Scenario Inputs'!P3/'Scenario Inputs'!$G$3)</f>
        <v>14.576019381040094</v>
      </c>
      <c r="L4" s="148">
        <f>'Scenario Inputs'!Q51*('Scenario Inputs'!Q3/'Scenario Inputs'!$G$3)</f>
        <v>14.719899117418894</v>
      </c>
      <c r="M4" s="148">
        <f>'Scenario Inputs'!R51*('Scenario Inputs'!R3/'Scenario Inputs'!$G$3)</f>
        <v>14.850832399238296</v>
      </c>
      <c r="N4" s="148">
        <f>'Scenario Inputs'!S51*('Scenario Inputs'!S3/'Scenario Inputs'!$G$3)</f>
        <v>14.995556579769614</v>
      </c>
      <c r="O4" s="148">
        <f>'Scenario Inputs'!T51*('Scenario Inputs'!T3/'Scenario Inputs'!$G$3)</f>
        <v>9.8505918827526671</v>
      </c>
      <c r="P4" s="148">
        <f>'Scenario Inputs'!U51*('Scenario Inputs'!U3/'Scenario Inputs'!$G$3)</f>
        <v>10.047603720407723</v>
      </c>
      <c r="Q4" s="148">
        <f>'Scenario Inputs'!V51*('Scenario Inputs'!V3/'Scenario Inputs'!$G$3)</f>
        <v>10.248555794815879</v>
      </c>
      <c r="R4" s="148">
        <f>'Scenario Inputs'!W51*('Scenario Inputs'!W3/'Scenario Inputs'!$G$3)</f>
        <v>10.453526910712194</v>
      </c>
      <c r="S4" s="148">
        <f>'Scenario Inputs'!X51*('Scenario Inputs'!X3/'Scenario Inputs'!$G$3)</f>
        <v>10.662597448926439</v>
      </c>
      <c r="T4" s="148">
        <f>'Scenario Inputs'!Y51*('Scenario Inputs'!Y3/'Scenario Inputs'!$G$3)</f>
        <v>0</v>
      </c>
      <c r="U4" s="148">
        <f>'Scenario Inputs'!Z51*('Scenario Inputs'!Z3/'Scenario Inputs'!$G$3)</f>
        <v>0</v>
      </c>
      <c r="V4" s="148">
        <f>'Scenario Inputs'!AA51*('Scenario Inputs'!AA3/'Scenario Inputs'!$G$3)</f>
        <v>0</v>
      </c>
      <c r="W4" s="148">
        <f>'Scenario Inputs'!AB51*('Scenario Inputs'!AB3/'Scenario Inputs'!$G$3)</f>
        <v>0</v>
      </c>
      <c r="X4" s="148">
        <f>'Scenario Inputs'!AC51*('Scenario Inputs'!AC3/'Scenario Inputs'!$G$3)</f>
        <v>0</v>
      </c>
      <c r="Y4" s="148">
        <f>'Scenario Inputs'!AD51*('Scenario Inputs'!AD3/'Scenario Inputs'!$G$3)</f>
        <v>0</v>
      </c>
      <c r="Z4" s="148">
        <f>'Scenario Inputs'!AE51*('Scenario Inputs'!AE3/'Scenario Inputs'!$G$3)</f>
        <v>0</v>
      </c>
      <c r="AA4" s="148">
        <f>'Scenario Inputs'!AF51*('Scenario Inputs'!AF3/'Scenario Inputs'!$G$3)</f>
        <v>0</v>
      </c>
      <c r="AB4" s="148">
        <f>'Scenario Inputs'!AG51*('Scenario Inputs'!AG3/'Scenario Inputs'!$G$3)</f>
        <v>0</v>
      </c>
      <c r="AC4" s="148">
        <f>'Scenario Inputs'!AH51*('Scenario Inputs'!AH3/'Scenario Inputs'!$G$3)</f>
        <v>0</v>
      </c>
    </row>
    <row r="5" spans="2:29" x14ac:dyDescent="0.3">
      <c r="B5" s="3" t="s">
        <v>88</v>
      </c>
      <c r="C5" s="3" t="s">
        <v>86</v>
      </c>
      <c r="D5" s="3" t="s">
        <v>87</v>
      </c>
      <c r="E5" s="88">
        <f>'Scenario Inputs'!J55*('Scenario Inputs'!J3/'Scenario Inputs'!$G$3)</f>
        <v>0</v>
      </c>
      <c r="F5" s="88">
        <f>'Scenario Inputs'!K55*('Scenario Inputs'!K3/'Scenario Inputs'!$G$3)</f>
        <v>0</v>
      </c>
      <c r="G5" s="88">
        <f>'Scenario Inputs'!L55*('Scenario Inputs'!L3/'Scenario Inputs'!$G$3)</f>
        <v>0</v>
      </c>
      <c r="H5" s="88">
        <f>'Scenario Inputs'!M55*('Scenario Inputs'!M3/'Scenario Inputs'!$G$3)</f>
        <v>0</v>
      </c>
      <c r="I5" s="88">
        <f>'Scenario Inputs'!N55*('Scenario Inputs'!N3/'Scenario Inputs'!$G$3)</f>
        <v>0</v>
      </c>
      <c r="J5" s="88">
        <f>'Scenario Inputs'!O55*('Scenario Inputs'!O3/'Scenario Inputs'!$G$3)</f>
        <v>0.28017651361001505</v>
      </c>
      <c r="K5" s="88">
        <f>'Scenario Inputs'!P55*('Scenario Inputs'!P3/'Scenario Inputs'!$G$3)</f>
        <v>0.2833057577879971</v>
      </c>
      <c r="L5" s="88">
        <f>'Scenario Inputs'!Q55*('Scenario Inputs'!Q3/'Scenario Inputs'!$G$3)</f>
        <v>0.28518621521960308</v>
      </c>
      <c r="M5" s="88">
        <f>'Scenario Inputs'!R55*('Scenario Inputs'!R3/'Scenario Inputs'!$G$3)</f>
        <v>0.28831569227157033</v>
      </c>
      <c r="N5" s="88">
        <f>'Scenario Inputs'!S55*('Scenario Inputs'!S3/'Scenario Inputs'!$G$3)</f>
        <v>0.2914562739195285</v>
      </c>
      <c r="O5" s="88">
        <f>'Scenario Inputs'!T55*('Scenario Inputs'!T3/'Scenario Inputs'!$G$3)</f>
        <v>0.29460715255649639</v>
      </c>
      <c r="P5" s="88">
        <f>'Scenario Inputs'!U55*('Scenario Inputs'!U3/'Scenario Inputs'!$G$3)</f>
        <v>0.30049929560762634</v>
      </c>
      <c r="Q5" s="88">
        <f>'Scenario Inputs'!V55*('Scenario Inputs'!V3/'Scenario Inputs'!$G$3)</f>
        <v>0.30650928151977891</v>
      </c>
      <c r="R5" s="88">
        <f>'Scenario Inputs'!W55*('Scenario Inputs'!W3/'Scenario Inputs'!$G$3)</f>
        <v>0.31263946715017443</v>
      </c>
      <c r="S5" s="88">
        <f>'Scenario Inputs'!X55*('Scenario Inputs'!X3/'Scenario Inputs'!$G$3)</f>
        <v>0.31889225649317793</v>
      </c>
      <c r="T5" s="88">
        <f>'Scenario Inputs'!Y55*('Scenario Inputs'!Y3/'Scenario Inputs'!$G$3)</f>
        <v>0</v>
      </c>
      <c r="U5" s="88">
        <f>'Scenario Inputs'!Z55*('Scenario Inputs'!Z3/'Scenario Inputs'!$G$3)</f>
        <v>0</v>
      </c>
      <c r="V5" s="88">
        <f>'Scenario Inputs'!AA55*('Scenario Inputs'!AA3/'Scenario Inputs'!$G$3)</f>
        <v>0</v>
      </c>
      <c r="W5" s="88">
        <f>'Scenario Inputs'!AB55*('Scenario Inputs'!AB3/'Scenario Inputs'!$G$3)</f>
        <v>0</v>
      </c>
      <c r="X5" s="88">
        <f>'Scenario Inputs'!AC55*('Scenario Inputs'!AC3/'Scenario Inputs'!$G$3)</f>
        <v>0</v>
      </c>
      <c r="Y5" s="88">
        <f>'Scenario Inputs'!AD55*('Scenario Inputs'!AD3/'Scenario Inputs'!$G$3)</f>
        <v>0</v>
      </c>
      <c r="Z5" s="88">
        <f>'Scenario Inputs'!AE55*('Scenario Inputs'!AE3/'Scenario Inputs'!$G$3)</f>
        <v>0</v>
      </c>
      <c r="AA5" s="88">
        <f>'Scenario Inputs'!AF55*('Scenario Inputs'!AF3/'Scenario Inputs'!$G$3)</f>
        <v>0</v>
      </c>
      <c r="AB5" s="88">
        <f>'Scenario Inputs'!AG55*('Scenario Inputs'!AG3/'Scenario Inputs'!$G$3)</f>
        <v>0</v>
      </c>
      <c r="AC5" s="88">
        <f>'Scenario Inputs'!AH55*('Scenario Inputs'!AH3/'Scenario Inputs'!$G$3)</f>
        <v>0</v>
      </c>
    </row>
    <row r="6" spans="2:29" x14ac:dyDescent="0.3">
      <c r="B6" s="17" t="s">
        <v>89</v>
      </c>
      <c r="C6" s="17" t="s">
        <v>86</v>
      </c>
      <c r="D6" s="17" t="s">
        <v>87</v>
      </c>
      <c r="E6" s="16">
        <f t="shared" ref="E6:AC6" si="0">E5+E4</f>
        <v>28.364499587221808</v>
      </c>
      <c r="F6" s="16">
        <f t="shared" si="0"/>
        <v>32.156642034747236</v>
      </c>
      <c r="G6" s="16">
        <f t="shared" si="0"/>
        <v>31.086524386269133</v>
      </c>
      <c r="H6" s="16">
        <f t="shared" si="0"/>
        <v>31.63597604748665</v>
      </c>
      <c r="I6" s="16">
        <f t="shared" si="0"/>
        <v>26.62758963275218</v>
      </c>
      <c r="J6" s="16">
        <f t="shared" si="0"/>
        <v>14.711086292536246</v>
      </c>
      <c r="K6" s="16">
        <f t="shared" si="0"/>
        <v>14.85932513882809</v>
      </c>
      <c r="L6" s="16">
        <f t="shared" si="0"/>
        <v>15.005085332638497</v>
      </c>
      <c r="M6" s="16">
        <f t="shared" si="0"/>
        <v>15.139148091509867</v>
      </c>
      <c r="N6" s="16">
        <f t="shared" si="0"/>
        <v>15.287012853689143</v>
      </c>
      <c r="O6" s="16">
        <f t="shared" si="0"/>
        <v>10.145199035309163</v>
      </c>
      <c r="P6" s="16">
        <f t="shared" si="0"/>
        <v>10.348103016015349</v>
      </c>
      <c r="Q6" s="16">
        <f t="shared" si="0"/>
        <v>10.555065076335657</v>
      </c>
      <c r="R6" s="16">
        <f t="shared" si="0"/>
        <v>10.766166377862369</v>
      </c>
      <c r="S6" s="16">
        <f t="shared" si="0"/>
        <v>10.981489705419618</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28.364499587221808</v>
      </c>
      <c r="F8" s="41">
        <f t="shared" ref="F8:AC8" si="1">F4</f>
        <v>32.156642034747236</v>
      </c>
      <c r="G8" s="41">
        <f t="shared" si="1"/>
        <v>31.086524386269133</v>
      </c>
      <c r="H8" s="41">
        <f t="shared" si="1"/>
        <v>31.63597604748665</v>
      </c>
      <c r="I8" s="41">
        <f t="shared" si="1"/>
        <v>26.62758963275218</v>
      </c>
      <c r="J8" s="41">
        <f t="shared" si="1"/>
        <v>14.43090977892623</v>
      </c>
      <c r="K8" s="41">
        <f t="shared" si="1"/>
        <v>14.576019381040094</v>
      </c>
      <c r="L8" s="41">
        <f t="shared" si="1"/>
        <v>14.719899117418894</v>
      </c>
      <c r="M8" s="41">
        <f t="shared" si="1"/>
        <v>14.850832399238296</v>
      </c>
      <c r="N8" s="41">
        <f t="shared" si="1"/>
        <v>14.995556579769614</v>
      </c>
      <c r="O8" s="41">
        <f t="shared" si="1"/>
        <v>9.8505918827526671</v>
      </c>
      <c r="P8" s="41">
        <f t="shared" si="1"/>
        <v>10.047603720407723</v>
      </c>
      <c r="Q8" s="41">
        <f t="shared" si="1"/>
        <v>10.248555794815879</v>
      </c>
      <c r="R8" s="41">
        <f t="shared" si="1"/>
        <v>10.453526910712194</v>
      </c>
      <c r="S8" s="41">
        <f t="shared" si="1"/>
        <v>10.662597448926439</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196"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27.787282020621845</v>
      </c>
      <c r="G12" s="74">
        <f t="shared" ref="G12:AC12" si="2">F21</f>
        <v>58.691720804570316</v>
      </c>
      <c r="H12" s="74">
        <f t="shared" si="2"/>
        <v>87.882940738189347</v>
      </c>
      <c r="I12" s="74">
        <f t="shared" si="2"/>
        <v>116.98441108606823</v>
      </c>
      <c r="J12" s="74">
        <f t="shared" si="2"/>
        <v>140.55332664968824</v>
      </c>
      <c r="K12" s="74">
        <f t="shared" si="2"/>
        <v>151.66670314507192</v>
      </c>
      <c r="L12" s="74">
        <f t="shared" si="2"/>
        <v>162.68314308024475</v>
      </c>
      <c r="M12" s="74">
        <f t="shared" si="2"/>
        <v>173.60352711039582</v>
      </c>
      <c r="N12" s="74">
        <f t="shared" si="2"/>
        <v>184.41723878805652</v>
      </c>
      <c r="O12" s="74">
        <f t="shared" si="2"/>
        <v>195.14008331614156</v>
      </c>
      <c r="P12" s="74">
        <f t="shared" si="2"/>
        <v>200.59197190161674</v>
      </c>
      <c r="Q12" s="74">
        <f t="shared" si="2"/>
        <v>206.11957120282278</v>
      </c>
      <c r="R12" s="74">
        <f t="shared" si="2"/>
        <v>211.72511243235661</v>
      </c>
      <c r="S12" s="74">
        <f t="shared" si="2"/>
        <v>217.41085600156609</v>
      </c>
      <c r="T12" s="74">
        <f t="shared" si="2"/>
        <v>223.1790924363892</v>
      </c>
      <c r="U12" s="74">
        <f t="shared" si="2"/>
        <v>218.37761744171272</v>
      </c>
      <c r="V12" s="74">
        <f t="shared" si="2"/>
        <v>213.67944138007172</v>
      </c>
      <c r="W12" s="74">
        <f t="shared" si="2"/>
        <v>209.08234187822086</v>
      </c>
      <c r="X12" s="74">
        <f t="shared" si="2"/>
        <v>204.5841443750528</v>
      </c>
      <c r="Y12" s="74">
        <f t="shared" si="2"/>
        <v>200.18272109296794</v>
      </c>
      <c r="Z12" s="74">
        <f t="shared" si="2"/>
        <v>195.87599003137382</v>
      </c>
      <c r="AA12" s="74">
        <f t="shared" si="2"/>
        <v>191.66191398183884</v>
      </c>
      <c r="AB12" s="74">
        <f t="shared" si="2"/>
        <v>187.53849956443358</v>
      </c>
      <c r="AC12" s="74">
        <f t="shared" si="2"/>
        <v>183.50379628480437</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0.55574564041244356</v>
      </c>
      <c r="G14" s="43">
        <f t="shared" ref="G14:AC14" si="3">G13*G12</f>
        <v>1.1738344160913943</v>
      </c>
      <c r="H14" s="43">
        <f t="shared" si="3"/>
        <v>1.7576588147637886</v>
      </c>
      <c r="I14" s="43">
        <f t="shared" si="3"/>
        <v>2.3396882217213668</v>
      </c>
      <c r="J14" s="43">
        <f t="shared" si="3"/>
        <v>2.8110665329937361</v>
      </c>
      <c r="K14" s="43">
        <f t="shared" si="3"/>
        <v>3.0333340629014409</v>
      </c>
      <c r="L14" s="43">
        <f t="shared" si="3"/>
        <v>3.2536628616049339</v>
      </c>
      <c r="M14" s="43">
        <f t="shared" si="3"/>
        <v>3.4720705422078808</v>
      </c>
      <c r="N14" s="43">
        <f t="shared" si="3"/>
        <v>3.6883447757611338</v>
      </c>
      <c r="O14" s="43">
        <f t="shared" si="3"/>
        <v>3.9028016663228344</v>
      </c>
      <c r="P14" s="43">
        <f t="shared" si="3"/>
        <v>4.0118394380323386</v>
      </c>
      <c r="Q14" s="43">
        <f t="shared" si="3"/>
        <v>4.1223914240564596</v>
      </c>
      <c r="R14" s="43">
        <f t="shared" si="3"/>
        <v>4.2345022486471358</v>
      </c>
      <c r="S14" s="43">
        <f t="shared" si="3"/>
        <v>4.3482171200313253</v>
      </c>
      <c r="T14" s="43">
        <f t="shared" si="3"/>
        <v>4.4635818487277881</v>
      </c>
      <c r="U14" s="43">
        <f t="shared" si="3"/>
        <v>4.3675523488342582</v>
      </c>
      <c r="V14" s="43">
        <f t="shared" si="3"/>
        <v>4.2735888276014382</v>
      </c>
      <c r="W14" s="43">
        <f t="shared" si="3"/>
        <v>4.1816468375644211</v>
      </c>
      <c r="X14" s="43">
        <f t="shared" si="3"/>
        <v>4.0916828875010598</v>
      </c>
      <c r="Y14" s="43">
        <f t="shared" si="3"/>
        <v>4.0036544218593626</v>
      </c>
      <c r="Z14" s="43">
        <f t="shared" si="3"/>
        <v>3.9175198006274798</v>
      </c>
      <c r="AA14" s="43">
        <f t="shared" si="3"/>
        <v>3.8332382796367801</v>
      </c>
      <c r="AB14" s="43">
        <f t="shared" si="3"/>
        <v>3.7507699912886747</v>
      </c>
      <c r="AC14" s="43">
        <f t="shared" si="3"/>
        <v>3.6700759256960906</v>
      </c>
    </row>
    <row r="15" spans="2:29" x14ac:dyDescent="0.3">
      <c r="B15" s="19" t="s">
        <v>96</v>
      </c>
      <c r="C15" s="3" t="s">
        <v>86</v>
      </c>
      <c r="D15" s="3" t="s">
        <v>87</v>
      </c>
      <c r="E15" s="25">
        <f t="shared" ref="E15:AC15" si="4">E8</f>
        <v>28.364499587221808</v>
      </c>
      <c r="F15" s="25">
        <f t="shared" si="4"/>
        <v>32.156642034747236</v>
      </c>
      <c r="G15" s="25">
        <f t="shared" si="4"/>
        <v>31.086524386269133</v>
      </c>
      <c r="H15" s="25">
        <f t="shared" si="4"/>
        <v>31.63597604748665</v>
      </c>
      <c r="I15" s="25">
        <f t="shared" si="4"/>
        <v>26.62758963275218</v>
      </c>
      <c r="J15" s="25">
        <f t="shared" si="4"/>
        <v>14.43090977892623</v>
      </c>
      <c r="K15" s="25">
        <f t="shared" si="4"/>
        <v>14.576019381040094</v>
      </c>
      <c r="L15" s="25">
        <f t="shared" si="4"/>
        <v>14.719899117418894</v>
      </c>
      <c r="M15" s="25">
        <f t="shared" si="4"/>
        <v>14.850832399238296</v>
      </c>
      <c r="N15" s="25">
        <f t="shared" si="4"/>
        <v>14.995556579769614</v>
      </c>
      <c r="O15" s="25">
        <f t="shared" si="4"/>
        <v>9.8505918827526671</v>
      </c>
      <c r="P15" s="25">
        <f t="shared" si="4"/>
        <v>10.047603720407723</v>
      </c>
      <c r="Q15" s="25">
        <f t="shared" si="4"/>
        <v>10.248555794815879</v>
      </c>
      <c r="R15" s="25">
        <f t="shared" si="4"/>
        <v>10.453526910712194</v>
      </c>
      <c r="S15" s="25">
        <f t="shared" si="4"/>
        <v>10.662597448926439</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Inputs'!J60</f>
        <v>4.07E-2</v>
      </c>
      <c r="F17" s="26">
        <f>'Scenario Inputs'!K60</f>
        <v>4.07E-2</v>
      </c>
      <c r="G17" s="26">
        <f>'Scenario Inputs'!L60</f>
        <v>4.07E-2</v>
      </c>
      <c r="H17" s="26">
        <f>'Scenario Inputs'!M60</f>
        <v>4.07E-2</v>
      </c>
      <c r="I17" s="26">
        <f>'Scenario Inputs'!N60</f>
        <v>4.07E-2</v>
      </c>
      <c r="J17" s="26">
        <f>'Scenario Inputs'!O60</f>
        <v>4.07E-2</v>
      </c>
      <c r="K17" s="26">
        <f>'Scenario Inputs'!P60</f>
        <v>4.07E-2</v>
      </c>
      <c r="L17" s="26">
        <f>'Scenario Inputs'!Q60</f>
        <v>4.07E-2</v>
      </c>
      <c r="M17" s="26">
        <f>'Scenario Inputs'!R60</f>
        <v>4.07E-2</v>
      </c>
      <c r="N17" s="26">
        <f>'Scenario Inputs'!S60</f>
        <v>4.07E-2</v>
      </c>
      <c r="O17" s="26">
        <f>'Scenario Inputs'!T60</f>
        <v>4.07E-2</v>
      </c>
      <c r="P17" s="26">
        <f>'Scenario Inputs'!U60</f>
        <v>4.07E-2</v>
      </c>
      <c r="Q17" s="26">
        <f>'Scenario Inputs'!V60</f>
        <v>4.07E-2</v>
      </c>
      <c r="R17" s="26">
        <f>'Scenario Inputs'!W60</f>
        <v>4.07E-2</v>
      </c>
      <c r="S17" s="26">
        <f>'Scenario Inputs'!X60</f>
        <v>4.07E-2</v>
      </c>
      <c r="T17" s="26">
        <f>'Scenario Inputs'!Y60</f>
        <v>4.07E-2</v>
      </c>
      <c r="U17" s="26">
        <f>'Scenario Inputs'!Z60</f>
        <v>4.07E-2</v>
      </c>
      <c r="V17" s="26">
        <f>'Scenario Inputs'!AA60</f>
        <v>4.07E-2</v>
      </c>
      <c r="W17" s="26">
        <f>'Scenario Inputs'!AB60</f>
        <v>4.07E-2</v>
      </c>
      <c r="X17" s="26">
        <f>'Scenario Inputs'!AC60</f>
        <v>4.07E-2</v>
      </c>
      <c r="Y17" s="26">
        <f>'Scenario Inputs'!AD60</f>
        <v>4.07E-2</v>
      </c>
      <c r="Z17" s="26">
        <f>'Scenario Inputs'!AE60</f>
        <v>4.07E-2</v>
      </c>
      <c r="AA17" s="26">
        <f>'Scenario Inputs'!AF60</f>
        <v>4.07E-2</v>
      </c>
      <c r="AB17" s="26">
        <f>'Scenario Inputs'!AG60</f>
        <v>4.07E-2</v>
      </c>
      <c r="AC17" s="26">
        <f>'Scenario Inputs'!AH60</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1.1535612258040955</v>
      </c>
      <c r="G19" s="43">
        <f t="shared" ref="G19:AC19" si="5">(G12+G14)*G17</f>
        <v>2.4365280974809318</v>
      </c>
      <c r="H19" s="43">
        <f t="shared" si="5"/>
        <v>3.6483724018051924</v>
      </c>
      <c r="I19" s="43">
        <f t="shared" si="5"/>
        <v>4.8564908418270365</v>
      </c>
      <c r="J19" s="43">
        <f t="shared" si="5"/>
        <v>5.8349308025351574</v>
      </c>
      <c r="K19" s="43">
        <f t="shared" si="5"/>
        <v>6.2962915143645164</v>
      </c>
      <c r="L19" s="43">
        <f t="shared" si="5"/>
        <v>6.7536280018332819</v>
      </c>
      <c r="M19" s="43">
        <f t="shared" si="5"/>
        <v>7.2069768244609707</v>
      </c>
      <c r="N19" s="43">
        <f t="shared" si="5"/>
        <v>7.6558972510473779</v>
      </c>
      <c r="O19" s="43">
        <f t="shared" si="5"/>
        <v>8.1010454187863008</v>
      </c>
      <c r="P19" s="43">
        <f t="shared" si="5"/>
        <v>8.3273751215237173</v>
      </c>
      <c r="Q19" s="43">
        <f t="shared" si="5"/>
        <v>8.5568478789139846</v>
      </c>
      <c r="R19" s="43">
        <f t="shared" si="5"/>
        <v>8.789556317516853</v>
      </c>
      <c r="S19" s="43">
        <f t="shared" si="5"/>
        <v>9.0255942760490147</v>
      </c>
      <c r="T19" s="43">
        <f t="shared" si="5"/>
        <v>9.2650568434042615</v>
      </c>
      <c r="U19" s="43">
        <f t="shared" si="5"/>
        <v>9.0657284104752627</v>
      </c>
      <c r="V19" s="43">
        <f t="shared" si="5"/>
        <v>8.8706883294522978</v>
      </c>
      <c r="W19" s="43">
        <f t="shared" si="5"/>
        <v>8.6798443407324601</v>
      </c>
      <c r="X19" s="43">
        <f t="shared" si="5"/>
        <v>8.4931061695859427</v>
      </c>
      <c r="Y19" s="43">
        <f t="shared" si="5"/>
        <v>8.3103854834534712</v>
      </c>
      <c r="Z19" s="43">
        <f t="shared" si="5"/>
        <v>8.1315958501624532</v>
      </c>
      <c r="AA19" s="43">
        <f t="shared" si="5"/>
        <v>7.9566526970420579</v>
      </c>
      <c r="AB19" s="43">
        <f t="shared" si="5"/>
        <v>7.7854732709178958</v>
      </c>
      <c r="AC19" s="43">
        <f t="shared" si="5"/>
        <v>7.6179765989673687</v>
      </c>
    </row>
    <row r="20" spans="2:29" x14ac:dyDescent="0.3">
      <c r="B20" s="18" t="s">
        <v>234</v>
      </c>
      <c r="C20" s="3" t="s">
        <v>86</v>
      </c>
      <c r="D20" s="3" t="s">
        <v>87</v>
      </c>
      <c r="E20" s="43">
        <f>E15*E16*E17</f>
        <v>0.57721756659996382</v>
      </c>
      <c r="F20" s="43">
        <f>F15*F16*F17</f>
        <v>0.65438766540710624</v>
      </c>
      <c r="G20" s="43">
        <f t="shared" ref="G20:AC20" si="6">G15*G16*G17</f>
        <v>0.63261077126057685</v>
      </c>
      <c r="H20" s="43">
        <f t="shared" si="6"/>
        <v>0.64379211256635338</v>
      </c>
      <c r="I20" s="43">
        <f t="shared" si="6"/>
        <v>0.54187144902650686</v>
      </c>
      <c r="J20" s="43">
        <f t="shared" si="6"/>
        <v>0.29366901400114875</v>
      </c>
      <c r="K20" s="43">
        <f t="shared" si="6"/>
        <v>0.29662199440416592</v>
      </c>
      <c r="L20" s="43">
        <f t="shared" si="6"/>
        <v>0.29954994703947452</v>
      </c>
      <c r="M20" s="43">
        <f t="shared" si="6"/>
        <v>0.30221443932449932</v>
      </c>
      <c r="N20" s="43">
        <f t="shared" si="6"/>
        <v>0.30515957639831165</v>
      </c>
      <c r="O20" s="43">
        <f t="shared" si="6"/>
        <v>0.20045954481401679</v>
      </c>
      <c r="P20" s="43">
        <f t="shared" si="6"/>
        <v>0.20446873571029717</v>
      </c>
      <c r="Q20" s="43">
        <f t="shared" si="6"/>
        <v>0.20855811042450312</v>
      </c>
      <c r="R20" s="43">
        <f t="shared" si="6"/>
        <v>0.21272927263299315</v>
      </c>
      <c r="S20" s="43">
        <f t="shared" si="6"/>
        <v>0.21698385808565304</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27.787282020621845</v>
      </c>
      <c r="F21" s="76">
        <f>F12+F14+F15-F19-F20</f>
        <v>58.691720804570316</v>
      </c>
      <c r="G21" s="76">
        <f t="shared" ref="G21:AC21" si="7">G12+G14+G15-G19-G20</f>
        <v>87.882940738189347</v>
      </c>
      <c r="H21" s="76">
        <f t="shared" si="7"/>
        <v>116.98441108606823</v>
      </c>
      <c r="I21" s="76">
        <f t="shared" si="7"/>
        <v>140.55332664968824</v>
      </c>
      <c r="J21" s="76">
        <f t="shared" si="7"/>
        <v>151.66670314507192</v>
      </c>
      <c r="K21" s="76">
        <f t="shared" si="7"/>
        <v>162.68314308024475</v>
      </c>
      <c r="L21" s="76">
        <f t="shared" si="7"/>
        <v>173.60352711039582</v>
      </c>
      <c r="M21" s="76">
        <f t="shared" si="7"/>
        <v>184.41723878805652</v>
      </c>
      <c r="N21" s="76">
        <f t="shared" si="7"/>
        <v>195.14008331614156</v>
      </c>
      <c r="O21" s="76">
        <f t="shared" si="7"/>
        <v>200.59197190161674</v>
      </c>
      <c r="P21" s="76">
        <f t="shared" si="7"/>
        <v>206.11957120282278</v>
      </c>
      <c r="Q21" s="76">
        <f t="shared" si="7"/>
        <v>211.72511243235661</v>
      </c>
      <c r="R21" s="76">
        <f t="shared" si="7"/>
        <v>217.41085600156609</v>
      </c>
      <c r="S21" s="76">
        <f t="shared" si="7"/>
        <v>223.1790924363892</v>
      </c>
      <c r="T21" s="76">
        <f t="shared" si="7"/>
        <v>218.37761744171272</v>
      </c>
      <c r="U21" s="76">
        <f t="shared" si="7"/>
        <v>213.67944138007172</v>
      </c>
      <c r="V21" s="76">
        <f t="shared" si="7"/>
        <v>209.08234187822086</v>
      </c>
      <c r="W21" s="76">
        <f t="shared" si="7"/>
        <v>204.5841443750528</v>
      </c>
      <c r="X21" s="76">
        <f t="shared" si="7"/>
        <v>200.18272109296794</v>
      </c>
      <c r="Y21" s="76">
        <f t="shared" si="7"/>
        <v>195.87599003137382</v>
      </c>
      <c r="Z21" s="76">
        <f t="shared" si="7"/>
        <v>191.66191398183884</v>
      </c>
      <c r="AA21" s="76">
        <f t="shared" si="7"/>
        <v>187.53849956443358</v>
      </c>
      <c r="AB21" s="76">
        <f t="shared" si="7"/>
        <v>183.50379628480437</v>
      </c>
      <c r="AC21" s="76">
        <f t="shared" si="7"/>
        <v>179.55589561153309</v>
      </c>
    </row>
    <row r="22" spans="2:29" x14ac:dyDescent="0.3">
      <c r="B22" s="27" t="s">
        <v>245</v>
      </c>
      <c r="C22" s="28" t="s">
        <v>86</v>
      </c>
      <c r="D22" s="28" t="s">
        <v>87</v>
      </c>
      <c r="E22" s="170">
        <f t="shared" ref="E22" si="8">AVERAGE(SUM(E12,E14),(E21*(1/(1+E29))))</f>
        <v>13.458917960196574</v>
      </c>
      <c r="F22" s="170">
        <f t="shared" ref="F22" si="9">AVERAGE(SUM(F12,F14),(F21*(1/(1+F29))))</f>
        <v>42.599161222055614</v>
      </c>
      <c r="G22" s="170">
        <f t="shared" ref="G22" si="10">AVERAGE(SUM(G12,G14),(G21*(1/(1+G29))))</f>
        <v>72.499347763478852</v>
      </c>
      <c r="H22" s="170">
        <f t="shared" ref="H22" si="11">AVERAGE(SUM(H12,H14),(H21*(1/(1+H29))))</f>
        <v>101.48232200163798</v>
      </c>
      <c r="I22" s="170">
        <f t="shared" ref="I22" si="12">AVERAGE(SUM(I12,I14),(I21*(1/(1+I29))))</f>
        <v>127.73980159116509</v>
      </c>
      <c r="J22" s="170">
        <f t="shared" ref="J22" si="13">AVERAGE(SUM(J12,J14),(J21*(1/(1+J29))))</f>
        <v>145.14277159137583</v>
      </c>
      <c r="K22" s="170">
        <f t="shared" ref="K22" si="14">AVERAGE(SUM(K12,K14),(K21*(1/(1+K29))))</f>
        <v>156.14646492784834</v>
      </c>
      <c r="L22" s="170">
        <f t="shared" ref="L22" si="15">AVERAGE(SUM(L12,L14),(L21*(1/(1+L29))))</f>
        <v>167.05419542970418</v>
      </c>
      <c r="M22" s="170">
        <f t="shared" ref="M22" si="16">AVERAGE(SUM(M12,M14),(M21*(1/(1+M29))))</f>
        <v>177.86127009824631</v>
      </c>
      <c r="N22" s="170">
        <f t="shared" ref="N22" si="17">AVERAGE(SUM(N12,N14),(N21*(1/(1+N29))))</f>
        <v>188.56992987942968</v>
      </c>
      <c r="O22" s="170">
        <f t="shared" ref="O22" si="18">AVERAGE(SUM(O12,O14),(O21*(1/(1+O29))))</f>
        <v>196.67923184588528</v>
      </c>
      <c r="P22" s="170">
        <f t="shared" ref="P22" si="19">AVERAGE(SUM(P12,P14),(P21*(1/(1+P29))))</f>
        <v>202.13701716978716</v>
      </c>
      <c r="Q22" s="170">
        <f t="shared" ref="Q22" si="20">AVERAGE(SUM(Q12,Q14),(Q21*(1/(1+Q29))))</f>
        <v>207.67116654658724</v>
      </c>
      <c r="R22" s="170">
        <f t="shared" ref="R22" si="21">AVERAGE(SUM(R12,R14),(R21*(1/(1+R29))))</f>
        <v>213.28391273697872</v>
      </c>
      <c r="S22" s="170">
        <f t="shared" ref="S22" si="22">AVERAGE(SUM(S12,S14),(S21*(1/(1+S29))))</f>
        <v>218.97751797917959</v>
      </c>
      <c r="T22" s="170">
        <f t="shared" ref="T22" si="23">AVERAGE(SUM(T12,T14),(T21*(1/(1+T29))))</f>
        <v>219.59369858870434</v>
      </c>
      <c r="U22" s="170">
        <f>AVERAGE(SUM(U12,U14),(U21*(1/(1+U29))))</f>
        <v>214.86935975726698</v>
      </c>
      <c r="V22" s="170">
        <f t="shared" ref="V22" si="24">AVERAGE(SUM(V12,V14),(V21*(1/(1+V29))))</f>
        <v>210.24666035144912</v>
      </c>
      <c r="W22" s="170">
        <f t="shared" ref="W22" si="25">AVERAGE(SUM(W12,W14),(W21*(1/(1+W29))))</f>
        <v>205.72341370064805</v>
      </c>
      <c r="X22" s="170">
        <f t="shared" ref="X22" si="26">AVERAGE(SUM(X12,X14),(X21*(1/(1+X29))))</f>
        <v>201.29748017829229</v>
      </c>
      <c r="Y22" s="170">
        <f t="shared" ref="Y22" si="27">AVERAGE(SUM(Y12,Y14),(Y21*(1/(1+Y29))))</f>
        <v>196.96676618973652</v>
      </c>
      <c r="Z22" s="170">
        <f t="shared" ref="Z22" si="28">AVERAGE(SUM(Z12,Z14),(Z21*(1/(1+Z29))))</f>
        <v>192.72922318193054</v>
      </c>
      <c r="AA22" s="170">
        <f t="shared" ref="AA22" si="29">AVERAGE(SUM(AA12,AA14),(AA21*(1/(1+AA29))))</f>
        <v>188.58284667439449</v>
      </c>
      <c r="AB22" s="170">
        <f t="shared" ref="AB22" si="30">AVERAGE(SUM(AB12,AB14),(AB21*(1/(1+AB29))))</f>
        <v>184.5256753110416</v>
      </c>
      <c r="AC22" s="170">
        <f t="shared" ref="AC22" si="31">AVERAGE(SUM(AC12,AC14),(AC21*(1/(1+AC29))))</f>
        <v>180.55578993239985</v>
      </c>
    </row>
    <row r="23" spans="2:29" ht="15" thickBot="1" x14ac:dyDescent="0.35">
      <c r="B23" s="56" t="s">
        <v>229</v>
      </c>
      <c r="C23" s="57" t="s">
        <v>86</v>
      </c>
      <c r="D23" s="57" t="s">
        <v>87</v>
      </c>
      <c r="E23" s="75">
        <f t="shared" ref="E23" si="32">E19+E20</f>
        <v>0.57721756659996382</v>
      </c>
      <c r="F23" s="75">
        <f t="shared" ref="F23:AC23" si="33">F19+F20</f>
        <v>1.8079488912112018</v>
      </c>
      <c r="G23" s="75">
        <f t="shared" si="33"/>
        <v>3.0691388687415087</v>
      </c>
      <c r="H23" s="75">
        <f t="shared" si="33"/>
        <v>4.2921645143715459</v>
      </c>
      <c r="I23" s="75">
        <f t="shared" si="33"/>
        <v>5.3983622908535436</v>
      </c>
      <c r="J23" s="75">
        <f t="shared" si="33"/>
        <v>6.1285998165363065</v>
      </c>
      <c r="K23" s="75">
        <f t="shared" si="33"/>
        <v>6.5929135087686825</v>
      </c>
      <c r="L23" s="75">
        <f t="shared" si="33"/>
        <v>7.0531779488727562</v>
      </c>
      <c r="M23" s="75">
        <f t="shared" si="33"/>
        <v>7.5091912637854703</v>
      </c>
      <c r="N23" s="75">
        <f t="shared" si="33"/>
        <v>7.9610568274456899</v>
      </c>
      <c r="O23" s="75">
        <f t="shared" si="33"/>
        <v>8.3015049636003173</v>
      </c>
      <c r="P23" s="75">
        <f t="shared" si="33"/>
        <v>8.5318438572340138</v>
      </c>
      <c r="Q23" s="75">
        <f t="shared" si="33"/>
        <v>8.7654059893384879</v>
      </c>
      <c r="R23" s="75">
        <f t="shared" si="33"/>
        <v>9.002285590149846</v>
      </c>
      <c r="S23" s="75">
        <f t="shared" si="33"/>
        <v>9.2425781341346678</v>
      </c>
      <c r="T23" s="75">
        <f t="shared" si="33"/>
        <v>9.2650568434042615</v>
      </c>
      <c r="U23" s="75">
        <f t="shared" si="33"/>
        <v>9.0657284104752627</v>
      </c>
      <c r="V23" s="75">
        <f t="shared" si="33"/>
        <v>8.8706883294522978</v>
      </c>
      <c r="W23" s="75">
        <f t="shared" si="33"/>
        <v>8.6798443407324601</v>
      </c>
      <c r="X23" s="75">
        <f t="shared" si="33"/>
        <v>8.4931061695859427</v>
      </c>
      <c r="Y23" s="75">
        <f t="shared" si="33"/>
        <v>8.3103854834534712</v>
      </c>
      <c r="Z23" s="75">
        <f t="shared" si="33"/>
        <v>8.1315958501624532</v>
      </c>
      <c r="AA23" s="75">
        <f t="shared" si="33"/>
        <v>7.9566526970420579</v>
      </c>
      <c r="AB23" s="75">
        <f t="shared" si="33"/>
        <v>7.7854732709178958</v>
      </c>
      <c r="AC23" s="75">
        <f t="shared" si="33"/>
        <v>7.6179765989673687</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34">F5</f>
        <v>0</v>
      </c>
      <c r="G26" s="171">
        <f t="shared" si="34"/>
        <v>0</v>
      </c>
      <c r="H26" s="171">
        <f t="shared" si="34"/>
        <v>0</v>
      </c>
      <c r="I26" s="171">
        <f t="shared" si="34"/>
        <v>0</v>
      </c>
      <c r="J26" s="171">
        <f t="shared" si="34"/>
        <v>0.28017651361001505</v>
      </c>
      <c r="K26" s="171">
        <f t="shared" si="34"/>
        <v>0.2833057577879971</v>
      </c>
      <c r="L26" s="171">
        <f t="shared" si="34"/>
        <v>0.28518621521960308</v>
      </c>
      <c r="M26" s="171">
        <f t="shared" si="34"/>
        <v>0.28831569227157033</v>
      </c>
      <c r="N26" s="171">
        <f t="shared" si="34"/>
        <v>0.2914562739195285</v>
      </c>
      <c r="O26" s="171">
        <f t="shared" si="34"/>
        <v>0.29460715255649639</v>
      </c>
      <c r="P26" s="171">
        <f t="shared" si="34"/>
        <v>0.30049929560762634</v>
      </c>
      <c r="Q26" s="171">
        <f t="shared" si="34"/>
        <v>0.30650928151977891</v>
      </c>
      <c r="R26" s="171">
        <f t="shared" si="34"/>
        <v>0.31263946715017443</v>
      </c>
      <c r="S26" s="171">
        <f t="shared" si="34"/>
        <v>0.31889225649317793</v>
      </c>
      <c r="T26" s="171">
        <f t="shared" si="34"/>
        <v>0</v>
      </c>
      <c r="U26" s="171">
        <f t="shared" si="34"/>
        <v>0</v>
      </c>
      <c r="V26" s="171">
        <f t="shared" si="34"/>
        <v>0</v>
      </c>
      <c r="W26" s="171">
        <f t="shared" si="34"/>
        <v>0</v>
      </c>
      <c r="X26" s="171">
        <f t="shared" si="34"/>
        <v>0</v>
      </c>
      <c r="Y26" s="171">
        <f t="shared" si="34"/>
        <v>0</v>
      </c>
      <c r="Z26" s="171">
        <f t="shared" si="34"/>
        <v>0</v>
      </c>
      <c r="AA26" s="171">
        <f t="shared" si="34"/>
        <v>0</v>
      </c>
      <c r="AB26" s="171">
        <f t="shared" si="34"/>
        <v>0</v>
      </c>
      <c r="AC26" s="171">
        <f t="shared" si="34"/>
        <v>0</v>
      </c>
    </row>
    <row r="27" spans="2:29" x14ac:dyDescent="0.3">
      <c r="B27" s="3" t="s">
        <v>230</v>
      </c>
      <c r="C27" s="36" t="s">
        <v>86</v>
      </c>
      <c r="D27" s="36" t="s">
        <v>87</v>
      </c>
      <c r="E27" s="38">
        <f t="shared" ref="E27" si="35">E23</f>
        <v>0.57721756659996382</v>
      </c>
      <c r="F27" s="38">
        <f t="shared" ref="F27:AC27" si="36">F23</f>
        <v>1.8079488912112018</v>
      </c>
      <c r="G27" s="38">
        <f t="shared" si="36"/>
        <v>3.0691388687415087</v>
      </c>
      <c r="H27" s="38">
        <f t="shared" si="36"/>
        <v>4.2921645143715459</v>
      </c>
      <c r="I27" s="38">
        <f t="shared" si="36"/>
        <v>5.3983622908535436</v>
      </c>
      <c r="J27" s="38">
        <f t="shared" si="36"/>
        <v>6.1285998165363065</v>
      </c>
      <c r="K27" s="38">
        <f t="shared" si="36"/>
        <v>6.5929135087686825</v>
      </c>
      <c r="L27" s="38">
        <f t="shared" si="36"/>
        <v>7.0531779488727562</v>
      </c>
      <c r="M27" s="38">
        <f t="shared" si="36"/>
        <v>7.5091912637854703</v>
      </c>
      <c r="N27" s="38">
        <f t="shared" si="36"/>
        <v>7.9610568274456899</v>
      </c>
      <c r="O27" s="38">
        <f t="shared" si="36"/>
        <v>8.3015049636003173</v>
      </c>
      <c r="P27" s="38">
        <f t="shared" si="36"/>
        <v>8.5318438572340138</v>
      </c>
      <c r="Q27" s="38">
        <f t="shared" si="36"/>
        <v>8.7654059893384879</v>
      </c>
      <c r="R27" s="38">
        <f t="shared" si="36"/>
        <v>9.002285590149846</v>
      </c>
      <c r="S27" s="38">
        <f t="shared" si="36"/>
        <v>9.2425781341346678</v>
      </c>
      <c r="T27" s="38">
        <f t="shared" si="36"/>
        <v>9.2650568434042615</v>
      </c>
      <c r="U27" s="38">
        <f t="shared" si="36"/>
        <v>9.0657284104752627</v>
      </c>
      <c r="V27" s="38">
        <f t="shared" si="36"/>
        <v>8.8706883294522978</v>
      </c>
      <c r="W27" s="38">
        <f t="shared" si="36"/>
        <v>8.6798443407324601</v>
      </c>
      <c r="X27" s="38">
        <f t="shared" si="36"/>
        <v>8.4931061695859427</v>
      </c>
      <c r="Y27" s="38">
        <f t="shared" si="36"/>
        <v>8.3103854834534712</v>
      </c>
      <c r="Z27" s="38">
        <f t="shared" si="36"/>
        <v>8.1315958501624532</v>
      </c>
      <c r="AA27" s="38">
        <f t="shared" si="36"/>
        <v>7.9566526970420579</v>
      </c>
      <c r="AB27" s="38">
        <f t="shared" si="36"/>
        <v>7.7854732709178958</v>
      </c>
      <c r="AC27" s="38">
        <f t="shared" si="36"/>
        <v>7.6179765989673687</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 si="37">E29*E22</f>
        <v>0.43472305011434936</v>
      </c>
      <c r="F30" s="38">
        <f t="shared" ref="F30:AC30" si="38">F29*F22</f>
        <v>1.3759529074723964</v>
      </c>
      <c r="G30" s="38">
        <f t="shared" si="38"/>
        <v>2.341728932760367</v>
      </c>
      <c r="H30" s="38">
        <f t="shared" si="38"/>
        <v>3.277879000652907</v>
      </c>
      <c r="I30" s="38">
        <f t="shared" si="38"/>
        <v>4.1259955913946325</v>
      </c>
      <c r="J30" s="38">
        <f t="shared" si="38"/>
        <v>4.6881115224014396</v>
      </c>
      <c r="K30" s="38">
        <f t="shared" si="38"/>
        <v>5.0435308171695015</v>
      </c>
      <c r="L30" s="38">
        <f t="shared" si="38"/>
        <v>5.3958505123794458</v>
      </c>
      <c r="M30" s="38">
        <f t="shared" si="38"/>
        <v>5.7449190241733561</v>
      </c>
      <c r="N30" s="38">
        <f t="shared" si="38"/>
        <v>6.0908087351055791</v>
      </c>
      <c r="O30" s="38">
        <f t="shared" si="38"/>
        <v>6.3527391886220954</v>
      </c>
      <c r="P30" s="38">
        <f t="shared" si="38"/>
        <v>6.5290256545841254</v>
      </c>
      <c r="Q30" s="38">
        <f t="shared" si="38"/>
        <v>6.7077786794547682</v>
      </c>
      <c r="R30" s="38">
        <f t="shared" si="38"/>
        <v>6.8890703814044132</v>
      </c>
      <c r="S30" s="38">
        <f t="shared" si="38"/>
        <v>7.0729738307275012</v>
      </c>
      <c r="T30" s="38">
        <f t="shared" si="38"/>
        <v>7.0928764644151512</v>
      </c>
      <c r="U30" s="38">
        <f t="shared" si="38"/>
        <v>6.9402803201597241</v>
      </c>
      <c r="V30" s="38">
        <f t="shared" si="38"/>
        <v>6.7909671293518068</v>
      </c>
      <c r="W30" s="38">
        <f t="shared" si="38"/>
        <v>6.6448662625309325</v>
      </c>
      <c r="X30" s="38">
        <f t="shared" si="38"/>
        <v>6.501908609758841</v>
      </c>
      <c r="Y30" s="38">
        <f t="shared" si="38"/>
        <v>6.3620265479284903</v>
      </c>
      <c r="Z30" s="38">
        <f t="shared" si="38"/>
        <v>6.225153908776357</v>
      </c>
      <c r="AA30" s="38">
        <f t="shared" si="38"/>
        <v>6.0912259475829424</v>
      </c>
      <c r="AB30" s="38">
        <f t="shared" si="38"/>
        <v>5.9601793125466438</v>
      </c>
      <c r="AC30" s="38">
        <f t="shared" si="38"/>
        <v>5.8319520148165154</v>
      </c>
    </row>
    <row r="31" spans="2:29" ht="15" thickBot="1" x14ac:dyDescent="0.35">
      <c r="B31" s="218" t="s">
        <v>100</v>
      </c>
      <c r="C31" s="229" t="s">
        <v>86</v>
      </c>
      <c r="D31" s="230" t="s">
        <v>87</v>
      </c>
      <c r="E31" s="231">
        <f>E26+E27+E30</f>
        <v>1.0119406167143132</v>
      </c>
      <c r="F31" s="231">
        <f t="shared" ref="F31:AC31" si="39">F26+F27+F30</f>
        <v>3.183901798683598</v>
      </c>
      <c r="G31" s="231">
        <f t="shared" si="39"/>
        <v>5.4108678015018761</v>
      </c>
      <c r="H31" s="231">
        <f t="shared" si="39"/>
        <v>7.5700435150244534</v>
      </c>
      <c r="I31" s="231">
        <f t="shared" si="39"/>
        <v>9.5243578822481751</v>
      </c>
      <c r="J31" s="231">
        <f t="shared" si="39"/>
        <v>11.096887852547761</v>
      </c>
      <c r="K31" s="231">
        <f t="shared" si="39"/>
        <v>11.919750083726182</v>
      </c>
      <c r="L31" s="231">
        <f t="shared" si="39"/>
        <v>12.734214676471804</v>
      </c>
      <c r="M31" s="231">
        <f t="shared" si="39"/>
        <v>13.542425980230398</v>
      </c>
      <c r="N31" s="231">
        <f t="shared" si="39"/>
        <v>14.343321836470798</v>
      </c>
      <c r="O31" s="231">
        <f t="shared" si="39"/>
        <v>14.948851304778909</v>
      </c>
      <c r="P31" s="231">
        <f t="shared" si="39"/>
        <v>15.361368807425766</v>
      </c>
      <c r="Q31" s="231">
        <f t="shared" si="39"/>
        <v>15.779693950313035</v>
      </c>
      <c r="R31" s="231">
        <f t="shared" si="39"/>
        <v>16.203995438704432</v>
      </c>
      <c r="S31" s="231">
        <f t="shared" si="39"/>
        <v>16.634444221355349</v>
      </c>
      <c r="T31" s="231">
        <f t="shared" si="39"/>
        <v>16.357933307819412</v>
      </c>
      <c r="U31" s="231">
        <f t="shared" si="39"/>
        <v>16.006008730634989</v>
      </c>
      <c r="V31" s="231">
        <f t="shared" si="39"/>
        <v>15.661655458804105</v>
      </c>
      <c r="W31" s="231">
        <f t="shared" si="39"/>
        <v>15.324710603263393</v>
      </c>
      <c r="X31" s="231">
        <f t="shared" si="39"/>
        <v>14.995014779344784</v>
      </c>
      <c r="Y31" s="231">
        <f t="shared" si="39"/>
        <v>14.672412031381961</v>
      </c>
      <c r="Z31" s="231">
        <f t="shared" si="39"/>
        <v>14.356749758938811</v>
      </c>
      <c r="AA31" s="231">
        <f t="shared" si="39"/>
        <v>14.047878644625001</v>
      </c>
      <c r="AB31" s="231">
        <f t="shared" si="39"/>
        <v>13.74565258346454</v>
      </c>
      <c r="AC31" s="231">
        <f t="shared" si="39"/>
        <v>13.449928613783884</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1.0119406167143132</v>
      </c>
      <c r="F33" s="222">
        <f>F31+F32</f>
        <v>3.183901798683598</v>
      </c>
      <c r="G33" s="222">
        <f t="shared" ref="G33:AC33" si="40">G31+G32</f>
        <v>5.4108678015018761</v>
      </c>
      <c r="H33" s="222">
        <f t="shared" si="40"/>
        <v>7.5700435150244534</v>
      </c>
      <c r="I33" s="222">
        <f t="shared" si="40"/>
        <v>9.5243578822481751</v>
      </c>
      <c r="J33" s="222">
        <f t="shared" si="40"/>
        <v>11.096887852547761</v>
      </c>
      <c r="K33" s="222">
        <f t="shared" si="40"/>
        <v>11.919750083726182</v>
      </c>
      <c r="L33" s="222">
        <f t="shared" si="40"/>
        <v>12.734214676471804</v>
      </c>
      <c r="M33" s="222">
        <f t="shared" si="40"/>
        <v>13.542425980230398</v>
      </c>
      <c r="N33" s="222">
        <f t="shared" si="40"/>
        <v>14.343321836470798</v>
      </c>
      <c r="O33" s="222">
        <f t="shared" si="40"/>
        <v>14.948851304778909</v>
      </c>
      <c r="P33" s="222">
        <f t="shared" si="40"/>
        <v>15.361368807425766</v>
      </c>
      <c r="Q33" s="222">
        <f t="shared" si="40"/>
        <v>15.779693950313035</v>
      </c>
      <c r="R33" s="222">
        <f t="shared" si="40"/>
        <v>16.203995438704432</v>
      </c>
      <c r="S33" s="222">
        <f t="shared" si="40"/>
        <v>16.634444221355349</v>
      </c>
      <c r="T33" s="222">
        <f t="shared" si="40"/>
        <v>16.357933307819412</v>
      </c>
      <c r="U33" s="222">
        <f t="shared" si="40"/>
        <v>16.006008730634989</v>
      </c>
      <c r="V33" s="222">
        <f t="shared" si="40"/>
        <v>15.661655458804105</v>
      </c>
      <c r="W33" s="222">
        <f t="shared" si="40"/>
        <v>15.324710603263393</v>
      </c>
      <c r="X33" s="222">
        <f t="shared" si="40"/>
        <v>14.995014779344784</v>
      </c>
      <c r="Y33" s="222">
        <f t="shared" si="40"/>
        <v>14.672412031381961</v>
      </c>
      <c r="Z33" s="222">
        <f t="shared" si="40"/>
        <v>14.356749758938811</v>
      </c>
      <c r="AA33" s="222">
        <f t="shared" si="40"/>
        <v>14.047878644625001</v>
      </c>
      <c r="AB33" s="222">
        <f t="shared" si="40"/>
        <v>13.74565258346454</v>
      </c>
      <c r="AC33" s="222">
        <f t="shared" si="40"/>
        <v>13.449928613783884</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1.0220600228814565</v>
      </c>
      <c r="F35" s="237">
        <f t="shared" ref="F35:AC35" si="41">F34*F33</f>
        <v>3.2157408166704342</v>
      </c>
      <c r="G35" s="237">
        <f t="shared" si="41"/>
        <v>5.4649764795168947</v>
      </c>
      <c r="H35" s="237">
        <f t="shared" si="41"/>
        <v>7.6457439501746975</v>
      </c>
      <c r="I35" s="237">
        <f t="shared" si="41"/>
        <v>9.6196014610706566</v>
      </c>
      <c r="J35" s="237">
        <f t="shared" si="41"/>
        <v>11.207856731073239</v>
      </c>
      <c r="K35" s="237">
        <f t="shared" si="41"/>
        <v>12.038947584563443</v>
      </c>
      <c r="L35" s="237">
        <f t="shared" si="41"/>
        <v>12.861556823236523</v>
      </c>
      <c r="M35" s="237">
        <f t="shared" si="41"/>
        <v>13.677850240032702</v>
      </c>
      <c r="N35" s="237">
        <f t="shared" si="41"/>
        <v>14.486755054835506</v>
      </c>
      <c r="O35" s="237">
        <f t="shared" si="41"/>
        <v>15.098339817826698</v>
      </c>
      <c r="P35" s="237">
        <f t="shared" si="41"/>
        <v>15.514982495500023</v>
      </c>
      <c r="Q35" s="237">
        <f t="shared" si="41"/>
        <v>15.937490889816166</v>
      </c>
      <c r="R35" s="237">
        <f t="shared" si="41"/>
        <v>16.366035393091476</v>
      </c>
      <c r="S35" s="237">
        <f t="shared" si="41"/>
        <v>16.800788663568902</v>
      </c>
      <c r="T35" s="237">
        <f t="shared" si="41"/>
        <v>16.521512640897605</v>
      </c>
      <c r="U35" s="237">
        <f t="shared" si="41"/>
        <v>16.166068817941337</v>
      </c>
      <c r="V35" s="237">
        <f t="shared" si="41"/>
        <v>15.818272013392146</v>
      </c>
      <c r="W35" s="237">
        <f t="shared" si="41"/>
        <v>15.477957709296026</v>
      </c>
      <c r="X35" s="237">
        <f t="shared" si="41"/>
        <v>15.144964927138231</v>
      </c>
      <c r="Y35" s="237">
        <f t="shared" si="41"/>
        <v>14.819136151695782</v>
      </c>
      <c r="Z35" s="237">
        <f t="shared" si="41"/>
        <v>14.500317256528199</v>
      </c>
      <c r="AA35" s="237">
        <f t="shared" si="41"/>
        <v>14.188357431071251</v>
      </c>
      <c r="AB35" s="237">
        <f t="shared" si="41"/>
        <v>13.883109109299186</v>
      </c>
      <c r="AC35" s="237">
        <f t="shared" si="41"/>
        <v>13.584427899921723</v>
      </c>
    </row>
    <row r="36" spans="2:29" ht="15" thickBot="1" x14ac:dyDescent="0.35">
      <c r="B36" s="238" t="s">
        <v>104</v>
      </c>
      <c r="C36" s="209" t="s">
        <v>86</v>
      </c>
      <c r="D36" s="205" t="s">
        <v>51</v>
      </c>
      <c r="E36" s="204">
        <f>E35*('Scenario Inputs'!$G$3/'Scenario Inputs'!J3)</f>
        <v>0.93037388901046236</v>
      </c>
      <c r="F36" s="204">
        <f>F35*('Scenario Inputs'!$G$3/'Scenario Inputs'!K3)</f>
        <v>2.8698683729814869</v>
      </c>
      <c r="G36" s="204">
        <f>G35*('Scenario Inputs'!$G$3/'Scenario Inputs'!L3)</f>
        <v>4.7815540077563288</v>
      </c>
      <c r="H36" s="204">
        <f>H35*('Scenario Inputs'!$G$3/'Scenario Inputs'!M3)</f>
        <v>6.5584369284024175</v>
      </c>
      <c r="I36" s="204">
        <f>I35*('Scenario Inputs'!$G$3/'Scenario Inputs'!N3)</f>
        <v>8.0897947763471922</v>
      </c>
      <c r="J36" s="204">
        <f>J35*('Scenario Inputs'!$G$3/'Scenario Inputs'!O3)</f>
        <v>9.2406564401812599</v>
      </c>
      <c r="K36" s="204">
        <f>K35*('Scenario Inputs'!$G$3/'Scenario Inputs'!P3)</f>
        <v>9.7312494401475664</v>
      </c>
      <c r="L36" s="204">
        <f>L35*('Scenario Inputs'!$G$3/'Scenario Inputs'!Q3)</f>
        <v>10.192329386654217</v>
      </c>
      <c r="M36" s="204">
        <f>M35*('Scenario Inputs'!$G$3/'Scenario Inputs'!R3)</f>
        <v>10.62667949020768</v>
      </c>
      <c r="N36" s="204">
        <f>N35*('Scenario Inputs'!$G$3/'Scenario Inputs'!S3)</f>
        <v>11.034449795585601</v>
      </c>
      <c r="O36" s="204">
        <f>O35*('Scenario Inputs'!$G$3/'Scenario Inputs'!T3)</f>
        <v>11.27479333443844</v>
      </c>
      <c r="P36" s="204">
        <f>P35*('Scenario Inputs'!$G$3/'Scenario Inputs'!U3)</f>
        <v>11.358749251335617</v>
      </c>
      <c r="Q36" s="204">
        <f>Q35*('Scenario Inputs'!$G$3/'Scenario Inputs'!V3)</f>
        <v>11.439288162415076</v>
      </c>
      <c r="R36" s="204">
        <f>R35*('Scenario Inputs'!$G$3/'Scenario Inputs'!W3)</f>
        <v>11.516549139813606</v>
      </c>
      <c r="S36" s="204">
        <f>S35*('Scenario Inputs'!$G$3/'Scenario Inputs'!X3)</f>
        <v>11.590665595432014</v>
      </c>
      <c r="T36" s="204">
        <f>T35*('Scenario Inputs'!$G$3/'Scenario Inputs'!Y3)</f>
        <v>11.174506242230031</v>
      </c>
      <c r="U36" s="204">
        <f>U35*('Scenario Inputs'!$G$3/'Scenario Inputs'!Z3)</f>
        <v>10.71970383817127</v>
      </c>
      <c r="V36" s="204">
        <f>V35*('Scenario Inputs'!$G$3/'Scenario Inputs'!AA3)</f>
        <v>10.2834118919577</v>
      </c>
      <c r="W36" s="204">
        <f>W35*('Scenario Inputs'!$G$3/'Scenario Inputs'!AB3)</f>
        <v>9.8648770279550195</v>
      </c>
      <c r="X36" s="204">
        <f>X35*('Scenario Inputs'!$G$3/'Scenario Inputs'!AC3)</f>
        <v>9.4633765329172501</v>
      </c>
      <c r="Y36" s="204">
        <f>Y35*('Scenario Inputs'!$G$3/'Scenario Inputs'!AD3)</f>
        <v>9.0782171080275198</v>
      </c>
      <c r="Z36" s="204">
        <f>Z35*('Scenario Inputs'!$G$3/'Scenario Inputs'!AE3)</f>
        <v>8.7087336717307995</v>
      </c>
      <c r="AA36" s="204">
        <f>AA35*('Scenario Inputs'!$G$3/'Scenario Inputs'!AF3)</f>
        <v>8.3542882112913546</v>
      </c>
      <c r="AB36" s="204">
        <f>AB35*('Scenario Inputs'!$G$3/'Scenario Inputs'!AG3)</f>
        <v>8.0142686810917994</v>
      </c>
      <c r="AC36" s="204">
        <f>AC35*('Scenario Inputs'!$G$3/'Scenario Inputs'!AH3)</f>
        <v>7.688087945771362</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E36*E40</f>
        <v>0.67526536864379361</v>
      </c>
      <c r="F41" s="52">
        <f t="shared" ref="F41:AC41" si="42">F36*F40</f>
        <v>2.0829504651099633</v>
      </c>
      <c r="G41" s="52">
        <f t="shared" si="42"/>
        <v>3.4704518988295434</v>
      </c>
      <c r="H41" s="52">
        <f t="shared" si="42"/>
        <v>4.7601135226344748</v>
      </c>
      <c r="I41" s="52">
        <f t="shared" si="42"/>
        <v>5.8715730486727917</v>
      </c>
      <c r="J41" s="52">
        <f t="shared" si="42"/>
        <v>6.7068684442835584</v>
      </c>
      <c r="K41" s="52">
        <f t="shared" si="42"/>
        <v>7.0629408436591037</v>
      </c>
      <c r="L41" s="52">
        <f t="shared" si="42"/>
        <v>7.3975926688336306</v>
      </c>
      <c r="M41" s="52">
        <f t="shared" si="42"/>
        <v>7.7128439739927339</v>
      </c>
      <c r="N41" s="52">
        <f t="shared" si="42"/>
        <v>8.0088036616360299</v>
      </c>
      <c r="O41" s="52">
        <f t="shared" si="42"/>
        <v>8.1832450021354202</v>
      </c>
      <c r="P41" s="52">
        <f t="shared" si="42"/>
        <v>8.2441802066193901</v>
      </c>
      <c r="Q41" s="52">
        <f t="shared" si="42"/>
        <v>8.3026353482808624</v>
      </c>
      <c r="R41" s="52">
        <f t="shared" si="42"/>
        <v>8.3587113656767151</v>
      </c>
      <c r="S41" s="52">
        <f t="shared" si="42"/>
        <v>8.4125050891645561</v>
      </c>
      <c r="T41" s="52">
        <f t="shared" si="42"/>
        <v>8.1104566306105568</v>
      </c>
      <c r="U41" s="52">
        <f t="shared" si="42"/>
        <v>7.7803610457447077</v>
      </c>
      <c r="V41" s="52">
        <f t="shared" si="42"/>
        <v>7.4637003511828981</v>
      </c>
      <c r="W41" s="52">
        <f t="shared" si="42"/>
        <v>7.1599277468897533</v>
      </c>
      <c r="X41" s="52">
        <f t="shared" si="42"/>
        <v>6.8685186875913402</v>
      </c>
      <c r="Y41" s="52">
        <f t="shared" si="42"/>
        <v>6.5889699770063741</v>
      </c>
      <c r="Z41" s="52">
        <f t="shared" si="42"/>
        <v>6.3207988989422139</v>
      </c>
      <c r="AA41" s="52">
        <f t="shared" si="42"/>
        <v>6.0635423837552649</v>
      </c>
      <c r="AB41" s="52">
        <f t="shared" si="42"/>
        <v>5.816756208736428</v>
      </c>
      <c r="AC41" s="52">
        <f t="shared" si="42"/>
        <v>5.5800142310408543</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AC43" si="43">(E41*1000000)/(E42*1000)</f>
        <v>0.50266210630486863</v>
      </c>
      <c r="F43" s="155">
        <f t="shared" si="43"/>
        <v>1.5409810286342724</v>
      </c>
      <c r="G43" s="155">
        <f t="shared" si="43"/>
        <v>2.55119064978259</v>
      </c>
      <c r="H43" s="155">
        <f t="shared" si="43"/>
        <v>3.4775276429282549</v>
      </c>
      <c r="I43" s="155">
        <f t="shared" si="43"/>
        <v>4.2634667956356971</v>
      </c>
      <c r="J43" s="155">
        <f t="shared" si="43"/>
        <v>4.8406479229854344</v>
      </c>
      <c r="K43" s="155">
        <f t="shared" si="43"/>
        <v>5.0671065471620329</v>
      </c>
      <c r="L43" s="155">
        <f t="shared" si="43"/>
        <v>5.2753664145463643</v>
      </c>
      <c r="M43" s="155">
        <f t="shared" si="43"/>
        <v>5.4676650730002265</v>
      </c>
      <c r="N43" s="155">
        <f t="shared" si="43"/>
        <v>5.6444195826363428</v>
      </c>
      <c r="O43" s="155">
        <f t="shared" si="43"/>
        <v>5.7341240445197066</v>
      </c>
      <c r="P43" s="155">
        <f t="shared" si="43"/>
        <v>5.7433414975701877</v>
      </c>
      <c r="Q43" s="155">
        <f t="shared" si="43"/>
        <v>5.7512502508846026</v>
      </c>
      <c r="R43" s="155">
        <f t="shared" si="43"/>
        <v>5.757766722455842</v>
      </c>
      <c r="S43" s="155">
        <f t="shared" si="43"/>
        <v>5.7629440571484754</v>
      </c>
      <c r="T43" s="155">
        <f t="shared" si="43"/>
        <v>5.5253141097317169</v>
      </c>
      <c r="U43" s="155">
        <f t="shared" si="43"/>
        <v>5.2686812738938826</v>
      </c>
      <c r="V43" s="155">
        <f t="shared" si="43"/>
        <v>5.026114234936145</v>
      </c>
      <c r="W43" s="155">
        <f t="shared" si="43"/>
        <v>4.7947120659456246</v>
      </c>
      <c r="X43" s="155">
        <f t="shared" si="43"/>
        <v>4.5741364899363361</v>
      </c>
      <c r="Y43" s="155">
        <f t="shared" si="43"/>
        <v>4.3643242840484096</v>
      </c>
      <c r="Z43" s="155">
        <f t="shared" si="43"/>
        <v>4.1637980237703083</v>
      </c>
      <c r="AA43" s="155">
        <f t="shared" si="43"/>
        <v>3.9722513950624139</v>
      </c>
      <c r="AB43" s="155">
        <f t="shared" si="43"/>
        <v>3.7898929091720941</v>
      </c>
      <c r="AC43" s="155">
        <f t="shared" si="43"/>
        <v>3.6163462696115452</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Inputs'!J52*('Scenario Inputs'!J3/'Scenario Inputs'!$G$3)</f>
        <v>115.90116825911115</v>
      </c>
      <c r="F47" s="14">
        <f>'Scenario Inputs'!K52*('Scenario Inputs'!K3/'Scenario Inputs'!$G$3)</f>
        <v>137.73526362649537</v>
      </c>
      <c r="G47" s="14">
        <f>'Scenario Inputs'!L52*('Scenario Inputs'!L3/'Scenario Inputs'!$G$3)</f>
        <v>149.51910756778247</v>
      </c>
      <c r="H47" s="14">
        <f>'Scenario Inputs'!M52*('Scenario Inputs'!M3/'Scenario Inputs'!$G$3)</f>
        <v>136.7468766028</v>
      </c>
      <c r="I47" s="14">
        <f>'Scenario Inputs'!N52*('Scenario Inputs'!N3/'Scenario Inputs'!$G$3)</f>
        <v>115.44171322808376</v>
      </c>
      <c r="J47" s="14">
        <f>'Scenario Inputs'!O52*('Scenario Inputs'!O3/'Scenario Inputs'!$G$3)</f>
        <v>139.96818115631754</v>
      </c>
      <c r="K47" s="14">
        <f>'Scenario Inputs'!P52*('Scenario Inputs'!P3/'Scenario Inputs'!$G$3)</f>
        <v>141.2965816964311</v>
      </c>
      <c r="L47" s="14">
        <f>'Scenario Inputs'!Q52*('Scenario Inputs'!Q3/'Scenario Inputs'!$G$3)</f>
        <v>142.73822448922741</v>
      </c>
      <c r="M47" s="14">
        <f>'Scenario Inputs'!R52*('Scenario Inputs'!R3/'Scenario Inputs'!$G$3)</f>
        <v>143.93259950119798</v>
      </c>
      <c r="N47" s="14">
        <f>'Scenario Inputs'!S52*('Scenario Inputs'!S3/'Scenario Inputs'!$G$3)</f>
        <v>145.27651102179883</v>
      </c>
      <c r="O47" s="14">
        <f>'Scenario Inputs'!T52*('Scenario Inputs'!T3/'Scenario Inputs'!$G$3)</f>
        <v>136.188851886344</v>
      </c>
      <c r="P47" s="14">
        <f>'Scenario Inputs'!U52*('Scenario Inputs'!U3/'Scenario Inputs'!$G$3)</f>
        <v>138.9126289240709</v>
      </c>
      <c r="Q47" s="14">
        <f>'Scenario Inputs'!V52*('Scenario Inputs'!V3/'Scenario Inputs'!$G$3)</f>
        <v>141.69088150255232</v>
      </c>
      <c r="R47" s="14">
        <f>'Scenario Inputs'!W52*('Scenario Inputs'!W3/'Scenario Inputs'!$G$3)</f>
        <v>144.52469913260336</v>
      </c>
      <c r="S47" s="14">
        <f>'Scenario Inputs'!X52*('Scenario Inputs'!X3/'Scenario Inputs'!$G$3)</f>
        <v>147.41519311525542</v>
      </c>
      <c r="T47" s="14">
        <f>'Scenario Inputs'!Y52*('Scenario Inputs'!Y3/'Scenario Inputs'!$G$3)</f>
        <v>130.7254624421156</v>
      </c>
      <c r="U47" s="14">
        <f>'Scenario Inputs'!Z52*('Scenario Inputs'!Z3/'Scenario Inputs'!$G$3)</f>
        <v>133.3399716909579</v>
      </c>
      <c r="V47" s="14">
        <f>'Scenario Inputs'!AA52*('Scenario Inputs'!AA3/'Scenario Inputs'!$G$3)</f>
        <v>136.00677112477709</v>
      </c>
      <c r="W47" s="14">
        <f>'Scenario Inputs'!AB52*('Scenario Inputs'!AB3/'Scenario Inputs'!$G$3)</f>
        <v>138.72690654727262</v>
      </c>
      <c r="X47" s="14">
        <f>'Scenario Inputs'!AC52*('Scenario Inputs'!AC3/'Scenario Inputs'!$G$3)</f>
        <v>141.50144467821806</v>
      </c>
      <c r="Y47" s="14">
        <f>'Scenario Inputs'!AD52*('Scenario Inputs'!AD3/'Scenario Inputs'!$G$3)</f>
        <v>105.15262572705073</v>
      </c>
      <c r="Z47" s="14">
        <f>'Scenario Inputs'!AE52*('Scenario Inputs'!AE3/'Scenario Inputs'!$G$3)</f>
        <v>107.25567824159175</v>
      </c>
      <c r="AA47" s="14">
        <f>'Scenario Inputs'!AF52*('Scenario Inputs'!AF3/'Scenario Inputs'!$G$3)</f>
        <v>109.40079180642358</v>
      </c>
      <c r="AB47" s="14">
        <f>'Scenario Inputs'!AG52*('Scenario Inputs'!AG3/'Scenario Inputs'!$G$3)</f>
        <v>111.58880764255204</v>
      </c>
      <c r="AC47" s="24">
        <f>'Scenario Inputs'!AH52*('Scenario Inputs'!AH3/'Scenario Inputs'!$G$3)</f>
        <v>113.82058379540308</v>
      </c>
    </row>
    <row r="48" spans="2:29" x14ac:dyDescent="0.3">
      <c r="B48" s="3" t="s">
        <v>88</v>
      </c>
      <c r="C48" s="3" t="s">
        <v>86</v>
      </c>
      <c r="D48" s="3" t="s">
        <v>87</v>
      </c>
      <c r="E48" s="15">
        <f>'Scenario Inputs'!J56*('Scenario Inputs'!J3/'Scenario Inputs'!$G$3)</f>
        <v>1.3391295506128342</v>
      </c>
      <c r="F48" s="15">
        <f>'Scenario Inputs'!K56*('Scenario Inputs'!K3/'Scenario Inputs'!$G$3)</f>
        <v>1.304283620058742</v>
      </c>
      <c r="G48" s="15">
        <f>'Scenario Inputs'!L56*('Scenario Inputs'!L3/'Scenario Inputs'!$G$3)</f>
        <v>5.9009421451637012</v>
      </c>
      <c r="H48" s="15">
        <f>'Scenario Inputs'!M56*('Scenario Inputs'!M3/'Scenario Inputs'!$G$3)</f>
        <v>7.4144086546786694</v>
      </c>
      <c r="I48" s="15">
        <f>'Scenario Inputs'!N56*('Scenario Inputs'!N3/'Scenario Inputs'!$G$3)</f>
        <v>7.8159758253061256</v>
      </c>
      <c r="J48" s="15">
        <f>'Scenario Inputs'!O56*('Scenario Inputs'!O3/'Scenario Inputs'!$G$3)</f>
        <v>9.967491726610838</v>
      </c>
      <c r="K48" s="15">
        <f>'Scenario Inputs'!P56*('Scenario Inputs'!P3/'Scenario Inputs'!$G$3)</f>
        <v>10.067870117374323</v>
      </c>
      <c r="L48" s="15">
        <f>'Scenario Inputs'!Q56*('Scenario Inputs'!Q3/'Scenario Inputs'!$G$3)</f>
        <v>10.169538532985758</v>
      </c>
      <c r="M48" s="15">
        <f>'Scenario Inputs'!R56*('Scenario Inputs'!R3/'Scenario Inputs'!$G$3)</f>
        <v>10.258375300912569</v>
      </c>
      <c r="N48" s="15">
        <f>'Scenario Inputs'!S56*('Scenario Inputs'!S3/'Scenario Inputs'!$G$3)</f>
        <v>10.345384858044524</v>
      </c>
      <c r="O48" s="15">
        <f>'Scenario Inputs'!T56*('Scenario Inputs'!T3/'Scenario Inputs'!$G$3)</f>
        <v>9.0015876340216732</v>
      </c>
      <c r="P48" s="15">
        <f>'Scenario Inputs'!U56*('Scenario Inputs'!U3/'Scenario Inputs'!$G$3)</f>
        <v>9.1816193867021099</v>
      </c>
      <c r="Q48" s="15">
        <f>'Scenario Inputs'!V56*('Scenario Inputs'!V3/'Scenario Inputs'!$G$3)</f>
        <v>9.3652517744361514</v>
      </c>
      <c r="R48" s="15">
        <f>'Scenario Inputs'!W56*('Scenario Inputs'!W3/'Scenario Inputs'!$G$3)</f>
        <v>9.552556809924873</v>
      </c>
      <c r="S48" s="15">
        <f>'Scenario Inputs'!X56*('Scenario Inputs'!X3/'Scenario Inputs'!$G$3)</f>
        <v>9.7436079461233707</v>
      </c>
      <c r="T48" s="15">
        <f>'Scenario Inputs'!Y56*('Scenario Inputs'!Y3/'Scenario Inputs'!$G$3)</f>
        <v>14.223174443698451</v>
      </c>
      <c r="U48" s="15">
        <f>'Scenario Inputs'!Z56*('Scenario Inputs'!Z3/'Scenario Inputs'!$G$3)</f>
        <v>14.507637932572418</v>
      </c>
      <c r="V48" s="15">
        <f>'Scenario Inputs'!AA56*('Scenario Inputs'!AA3/'Scenario Inputs'!$G$3)</f>
        <v>14.797790691223868</v>
      </c>
      <c r="W48" s="15">
        <f>'Scenario Inputs'!AB56*('Scenario Inputs'!AB3/'Scenario Inputs'!$G$3)</f>
        <v>15.093746505048346</v>
      </c>
      <c r="X48" s="15">
        <f>'Scenario Inputs'!AC56*('Scenario Inputs'!AC3/'Scenario Inputs'!$G$3)</f>
        <v>15.395621435149312</v>
      </c>
      <c r="Y48" s="15">
        <f>'Scenario Inputs'!AD56*('Scenario Inputs'!AD3/'Scenario Inputs'!$G$3)</f>
        <v>12.993776461150134</v>
      </c>
      <c r="Z48" s="15">
        <f>'Scenario Inputs'!AE56*('Scenario Inputs'!AE3/'Scenario Inputs'!$G$3)</f>
        <v>13.253651990373136</v>
      </c>
      <c r="AA48" s="15">
        <f>'Scenario Inputs'!AF56*('Scenario Inputs'!AF3/'Scenario Inputs'!$G$3)</f>
        <v>13.518725030180599</v>
      </c>
      <c r="AB48" s="15">
        <f>'Scenario Inputs'!AG56*('Scenario Inputs'!AG3/'Scenario Inputs'!$G$3)</f>
        <v>13.78909953078421</v>
      </c>
      <c r="AC48" s="68">
        <f>'Scenario Inputs'!AH56*('Scenario Inputs'!AH3/'Scenario Inputs'!$G$3)</f>
        <v>14.064881521399894</v>
      </c>
    </row>
    <row r="49" spans="2:29" x14ac:dyDescent="0.3">
      <c r="B49" s="17" t="s">
        <v>89</v>
      </c>
      <c r="C49" s="17" t="s">
        <v>86</v>
      </c>
      <c r="D49" s="17" t="s">
        <v>87</v>
      </c>
      <c r="E49" s="16">
        <f t="shared" ref="E49:AC49" si="44">E48+E47</f>
        <v>117.24029780972398</v>
      </c>
      <c r="F49" s="16">
        <f t="shared" si="44"/>
        <v>139.03954724655412</v>
      </c>
      <c r="G49" s="16">
        <f t="shared" si="44"/>
        <v>155.42004971294617</v>
      </c>
      <c r="H49" s="16">
        <f t="shared" si="44"/>
        <v>144.16128525747868</v>
      </c>
      <c r="I49" s="16">
        <f t="shared" si="44"/>
        <v>123.25768905338988</v>
      </c>
      <c r="J49" s="16">
        <f t="shared" si="44"/>
        <v>149.93567288292837</v>
      </c>
      <c r="K49" s="16">
        <f t="shared" si="44"/>
        <v>151.36445181380543</v>
      </c>
      <c r="L49" s="16">
        <f t="shared" si="44"/>
        <v>152.90776302221317</v>
      </c>
      <c r="M49" s="16">
        <f t="shared" si="44"/>
        <v>154.19097480211056</v>
      </c>
      <c r="N49" s="16">
        <f t="shared" si="44"/>
        <v>155.62189587984335</v>
      </c>
      <c r="O49" s="16">
        <f t="shared" si="44"/>
        <v>145.19043952036566</v>
      </c>
      <c r="P49" s="16">
        <f t="shared" si="44"/>
        <v>148.09424831077303</v>
      </c>
      <c r="Q49" s="16">
        <f t="shared" si="44"/>
        <v>151.05613327698848</v>
      </c>
      <c r="R49" s="16">
        <f t="shared" si="44"/>
        <v>154.07725594252824</v>
      </c>
      <c r="S49" s="16">
        <f t="shared" si="44"/>
        <v>157.1588010613788</v>
      </c>
      <c r="T49" s="16">
        <f t="shared" si="44"/>
        <v>144.94863688581404</v>
      </c>
      <c r="U49" s="16">
        <f t="shared" si="44"/>
        <v>147.8476096235303</v>
      </c>
      <c r="V49" s="16">
        <f t="shared" si="44"/>
        <v>150.80456181600096</v>
      </c>
      <c r="W49" s="16">
        <f t="shared" si="44"/>
        <v>153.82065305232098</v>
      </c>
      <c r="X49" s="16">
        <f t="shared" si="44"/>
        <v>156.89706611336737</v>
      </c>
      <c r="Y49" s="16">
        <f t="shared" si="44"/>
        <v>118.14640218820087</v>
      </c>
      <c r="Z49" s="16">
        <f t="shared" si="44"/>
        <v>120.5093302319649</v>
      </c>
      <c r="AA49" s="16">
        <f t="shared" si="44"/>
        <v>122.91951683660419</v>
      </c>
      <c r="AB49" s="16">
        <f t="shared" si="44"/>
        <v>125.37790717333625</v>
      </c>
      <c r="AC49" s="69">
        <f t="shared" si="44"/>
        <v>127.88546531680298</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73"/>
    </row>
    <row r="51" spans="2:29" x14ac:dyDescent="0.3">
      <c r="B51" s="40" t="s">
        <v>90</v>
      </c>
      <c r="C51" s="40" t="s">
        <v>86</v>
      </c>
      <c r="D51" s="40" t="s">
        <v>87</v>
      </c>
      <c r="E51" s="41">
        <f>E47</f>
        <v>115.90116825911115</v>
      </c>
      <c r="F51" s="41">
        <f t="shared" ref="F51:AC51" si="45">F47</f>
        <v>137.73526362649537</v>
      </c>
      <c r="G51" s="41">
        <f t="shared" si="45"/>
        <v>149.51910756778247</v>
      </c>
      <c r="H51" s="41">
        <f t="shared" si="45"/>
        <v>136.7468766028</v>
      </c>
      <c r="I51" s="41">
        <f t="shared" si="45"/>
        <v>115.44171322808376</v>
      </c>
      <c r="J51" s="41">
        <f t="shared" si="45"/>
        <v>139.96818115631754</v>
      </c>
      <c r="K51" s="41">
        <f t="shared" si="45"/>
        <v>141.2965816964311</v>
      </c>
      <c r="L51" s="41">
        <f t="shared" si="45"/>
        <v>142.73822448922741</v>
      </c>
      <c r="M51" s="41">
        <f t="shared" si="45"/>
        <v>143.93259950119798</v>
      </c>
      <c r="N51" s="41">
        <f t="shared" si="45"/>
        <v>145.27651102179883</v>
      </c>
      <c r="O51" s="41">
        <f t="shared" si="45"/>
        <v>136.188851886344</v>
      </c>
      <c r="P51" s="41">
        <f t="shared" si="45"/>
        <v>138.9126289240709</v>
      </c>
      <c r="Q51" s="41">
        <f t="shared" si="45"/>
        <v>141.69088150255232</v>
      </c>
      <c r="R51" s="41">
        <f t="shared" si="45"/>
        <v>144.52469913260336</v>
      </c>
      <c r="S51" s="41">
        <f t="shared" si="45"/>
        <v>147.41519311525542</v>
      </c>
      <c r="T51" s="41">
        <f t="shared" si="45"/>
        <v>130.7254624421156</v>
      </c>
      <c r="U51" s="41">
        <f t="shared" si="45"/>
        <v>133.3399716909579</v>
      </c>
      <c r="V51" s="41">
        <f t="shared" si="45"/>
        <v>136.00677112477709</v>
      </c>
      <c r="W51" s="41">
        <f t="shared" si="45"/>
        <v>138.72690654727262</v>
      </c>
      <c r="X51" s="41">
        <f t="shared" si="45"/>
        <v>141.50144467821806</v>
      </c>
      <c r="Y51" s="41">
        <f t="shared" si="45"/>
        <v>105.15262572705073</v>
      </c>
      <c r="Z51" s="41">
        <f t="shared" si="45"/>
        <v>107.25567824159175</v>
      </c>
      <c r="AA51" s="41">
        <f t="shared" si="45"/>
        <v>109.40079180642358</v>
      </c>
      <c r="AB51" s="41">
        <f t="shared" si="45"/>
        <v>111.58880764255204</v>
      </c>
      <c r="AC51" s="41">
        <f t="shared" si="45"/>
        <v>113.82058379540308</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113.15431057137022</v>
      </c>
      <c r="G55" s="74">
        <f t="shared" ref="G55:AC55" si="46">F64</f>
        <v>246.68063626526791</v>
      </c>
      <c r="H55" s="74">
        <f t="shared" si="46"/>
        <v>385.6632383068461</v>
      </c>
      <c r="I55" s="74">
        <f t="shared" si="46"/>
        <v>508.23643245463734</v>
      </c>
      <c r="J55" s="74">
        <f t="shared" si="46"/>
        <v>606.53469069199139</v>
      </c>
      <c r="K55" s="74">
        <f t="shared" si="46"/>
        <v>725.99158054316752</v>
      </c>
      <c r="L55" s="74">
        <f t="shared" si="46"/>
        <v>843.35902392815547</v>
      </c>
      <c r="M55" s="74">
        <f t="shared" si="46"/>
        <v>958.80681088667302</v>
      </c>
      <c r="N55" s="74">
        <f t="shared" si="46"/>
        <v>1072.1479523046769</v>
      </c>
      <c r="O55" s="74">
        <f t="shared" si="46"/>
        <v>1183.5881598633262</v>
      </c>
      <c r="P55" s="74">
        <f t="shared" si="46"/>
        <v>1282.9969788041583</v>
      </c>
      <c r="Q55" s="74">
        <f t="shared" si="46"/>
        <v>1382.2469800675885</v>
      </c>
      <c r="R55" s="74">
        <f t="shared" si="46"/>
        <v>1481.3958502875741</v>
      </c>
      <c r="S55" s="74">
        <f t="shared" si="46"/>
        <v>1580.5007044867825</v>
      </c>
      <c r="T55" s="74">
        <f t="shared" si="46"/>
        <v>1679.6181235544152</v>
      </c>
      <c r="U55" s="74">
        <f t="shared" si="46"/>
        <v>1759.6315779701324</v>
      </c>
      <c r="V55" s="74">
        <f t="shared" si="46"/>
        <v>1839.9293563597173</v>
      </c>
      <c r="W55" s="74">
        <f t="shared" si="46"/>
        <v>1920.554449614752</v>
      </c>
      <c r="X55" s="74">
        <f t="shared" si="46"/>
        <v>2001.5496509391755</v>
      </c>
      <c r="Y55" s="74">
        <f t="shared" si="46"/>
        <v>2082.9575818736962</v>
      </c>
      <c r="Z55" s="74">
        <f t="shared" si="46"/>
        <v>2126.5704088400598</v>
      </c>
      <c r="AA55" s="74">
        <f t="shared" si="46"/>
        <v>2171.000109557528</v>
      </c>
      <c r="AB55" s="74">
        <f t="shared" si="46"/>
        <v>2216.2645914924024</v>
      </c>
      <c r="AC55" s="74">
        <f t="shared" si="46"/>
        <v>2262.3820757541998</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47">E56*E55</f>
        <v>0</v>
      </c>
      <c r="F57" s="43">
        <f t="shared" ref="F57:AC57" si="48">F56*F55</f>
        <v>2.2630862114274315</v>
      </c>
      <c r="G57" s="43">
        <f t="shared" si="48"/>
        <v>4.9336127253053075</v>
      </c>
      <c r="H57" s="43">
        <f t="shared" si="48"/>
        <v>7.7132647661369287</v>
      </c>
      <c r="I57" s="43">
        <f t="shared" si="48"/>
        <v>10.164728649092757</v>
      </c>
      <c r="J57" s="43">
        <f t="shared" si="48"/>
        <v>12.130693813839704</v>
      </c>
      <c r="K57" s="43">
        <f t="shared" si="48"/>
        <v>14.519831610863363</v>
      </c>
      <c r="L57" s="43">
        <f t="shared" si="48"/>
        <v>16.867180478563313</v>
      </c>
      <c r="M57" s="43">
        <f t="shared" si="48"/>
        <v>19.176136217733266</v>
      </c>
      <c r="N57" s="43">
        <f t="shared" si="48"/>
        <v>21.442959046093556</v>
      </c>
      <c r="O57" s="43">
        <f t="shared" si="48"/>
        <v>23.671763197266543</v>
      </c>
      <c r="P57" s="43">
        <f t="shared" si="48"/>
        <v>25.65993957608319</v>
      </c>
      <c r="Q57" s="43">
        <f t="shared" si="48"/>
        <v>27.644939601351794</v>
      </c>
      <c r="R57" s="43">
        <f t="shared" si="48"/>
        <v>29.62791700575151</v>
      </c>
      <c r="S57" s="43">
        <f t="shared" si="48"/>
        <v>31.610014089735678</v>
      </c>
      <c r="T57" s="43">
        <f t="shared" si="48"/>
        <v>33.592362471088336</v>
      </c>
      <c r="U57" s="43">
        <f t="shared" si="48"/>
        <v>35.192631559402678</v>
      </c>
      <c r="V57" s="43">
        <f t="shared" si="48"/>
        <v>36.798587127194381</v>
      </c>
      <c r="W57" s="43">
        <f t="shared" si="48"/>
        <v>38.411088992295078</v>
      </c>
      <c r="X57" s="43">
        <f t="shared" si="48"/>
        <v>40.030993018783548</v>
      </c>
      <c r="Y57" s="43">
        <f t="shared" si="48"/>
        <v>41.659151637473961</v>
      </c>
      <c r="Z57" s="43">
        <f t="shared" si="48"/>
        <v>42.531408176801236</v>
      </c>
      <c r="AA57" s="43">
        <f t="shared" si="48"/>
        <v>43.420002191150601</v>
      </c>
      <c r="AB57" s="43">
        <f t="shared" si="48"/>
        <v>44.325291829848084</v>
      </c>
      <c r="AC57" s="43">
        <f t="shared" si="48"/>
        <v>45.247641515084034</v>
      </c>
    </row>
    <row r="58" spans="2:29" x14ac:dyDescent="0.3">
      <c r="B58" s="19" t="s">
        <v>96</v>
      </c>
      <c r="C58" s="3" t="s">
        <v>86</v>
      </c>
      <c r="D58" s="3" t="s">
        <v>87</v>
      </c>
      <c r="E58" s="25">
        <f t="shared" ref="E58" si="49">E51</f>
        <v>115.90116825911115</v>
      </c>
      <c r="F58" s="25">
        <f t="shared" ref="F58:AC58" si="50">F51</f>
        <v>137.73526362649537</v>
      </c>
      <c r="G58" s="25">
        <f t="shared" si="50"/>
        <v>149.51910756778247</v>
      </c>
      <c r="H58" s="25">
        <f t="shared" si="50"/>
        <v>136.7468766028</v>
      </c>
      <c r="I58" s="25">
        <f t="shared" si="50"/>
        <v>115.44171322808376</v>
      </c>
      <c r="J58" s="25">
        <f t="shared" si="50"/>
        <v>139.96818115631754</v>
      </c>
      <c r="K58" s="25">
        <f t="shared" si="50"/>
        <v>141.2965816964311</v>
      </c>
      <c r="L58" s="25">
        <f t="shared" si="50"/>
        <v>142.73822448922741</v>
      </c>
      <c r="M58" s="25">
        <f t="shared" si="50"/>
        <v>143.93259950119798</v>
      </c>
      <c r="N58" s="25">
        <f t="shared" si="50"/>
        <v>145.27651102179883</v>
      </c>
      <c r="O58" s="25">
        <f t="shared" si="50"/>
        <v>136.188851886344</v>
      </c>
      <c r="P58" s="25">
        <f t="shared" si="50"/>
        <v>138.9126289240709</v>
      </c>
      <c r="Q58" s="25">
        <f t="shared" si="50"/>
        <v>141.69088150255232</v>
      </c>
      <c r="R58" s="25">
        <f t="shared" si="50"/>
        <v>144.52469913260336</v>
      </c>
      <c r="S58" s="25">
        <f t="shared" si="50"/>
        <v>147.41519311525542</v>
      </c>
      <c r="T58" s="25">
        <f t="shared" si="50"/>
        <v>130.7254624421156</v>
      </c>
      <c r="U58" s="25">
        <f t="shared" si="50"/>
        <v>133.3399716909579</v>
      </c>
      <c r="V58" s="25">
        <f t="shared" si="50"/>
        <v>136.00677112477709</v>
      </c>
      <c r="W58" s="25">
        <f t="shared" si="50"/>
        <v>138.72690654727262</v>
      </c>
      <c r="X58" s="25">
        <f t="shared" si="50"/>
        <v>141.50144467821806</v>
      </c>
      <c r="Y58" s="25">
        <f t="shared" si="50"/>
        <v>105.15262572705073</v>
      </c>
      <c r="Z58" s="25">
        <f t="shared" si="50"/>
        <v>107.25567824159175</v>
      </c>
      <c r="AA58" s="25">
        <f t="shared" si="50"/>
        <v>109.40079180642358</v>
      </c>
      <c r="AB58" s="25">
        <f t="shared" si="50"/>
        <v>111.58880764255204</v>
      </c>
      <c r="AC58" s="25">
        <f t="shared" si="50"/>
        <v>113.82058379540308</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Inputs'!J61</f>
        <v>4.7399999999999998E-2</v>
      </c>
      <c r="F60" s="26">
        <f>'Scenario Inputs'!K61</f>
        <v>4.7399999999999998E-2</v>
      </c>
      <c r="G60" s="26">
        <f>'Scenario Inputs'!L61</f>
        <v>4.7399999999999998E-2</v>
      </c>
      <c r="H60" s="26">
        <f>'Scenario Inputs'!M61</f>
        <v>4.7399999999999998E-2</v>
      </c>
      <c r="I60" s="26">
        <f>'Scenario Inputs'!N61</f>
        <v>4.7399999999999998E-2</v>
      </c>
      <c r="J60" s="26">
        <f>'Scenario Inputs'!O61</f>
        <v>4.7399999999999998E-2</v>
      </c>
      <c r="K60" s="26">
        <f>'Scenario Inputs'!P61</f>
        <v>4.7399999999999998E-2</v>
      </c>
      <c r="L60" s="26">
        <f>'Scenario Inputs'!Q61</f>
        <v>4.7399999999999998E-2</v>
      </c>
      <c r="M60" s="26">
        <f>'Scenario Inputs'!R61</f>
        <v>4.7399999999999998E-2</v>
      </c>
      <c r="N60" s="26">
        <f>'Scenario Inputs'!S61</f>
        <v>4.7399999999999998E-2</v>
      </c>
      <c r="O60" s="26">
        <f>'Scenario Inputs'!T61</f>
        <v>4.7399999999999998E-2</v>
      </c>
      <c r="P60" s="26">
        <f>'Scenario Inputs'!U61</f>
        <v>4.7399999999999998E-2</v>
      </c>
      <c r="Q60" s="26">
        <f>'Scenario Inputs'!V61</f>
        <v>4.7399999999999998E-2</v>
      </c>
      <c r="R60" s="26">
        <f>'Scenario Inputs'!W61</f>
        <v>4.7399999999999998E-2</v>
      </c>
      <c r="S60" s="26">
        <f>'Scenario Inputs'!X61</f>
        <v>4.7399999999999998E-2</v>
      </c>
      <c r="T60" s="26">
        <f>'Scenario Inputs'!Y61</f>
        <v>4.7399999999999998E-2</v>
      </c>
      <c r="U60" s="26">
        <f>'Scenario Inputs'!Z61</f>
        <v>4.7399999999999998E-2</v>
      </c>
      <c r="V60" s="26">
        <f>'Scenario Inputs'!AA61</f>
        <v>4.7399999999999998E-2</v>
      </c>
      <c r="W60" s="26">
        <f>'Scenario Inputs'!AB61</f>
        <v>4.7399999999999998E-2</v>
      </c>
      <c r="X60" s="26">
        <f>'Scenario Inputs'!AC61</f>
        <v>4.7399999999999998E-2</v>
      </c>
      <c r="Y60" s="26">
        <f>'Scenario Inputs'!AD61</f>
        <v>4.7399999999999998E-2</v>
      </c>
      <c r="Z60" s="26">
        <f>'Scenario Inputs'!AE61</f>
        <v>4.7399999999999998E-2</v>
      </c>
      <c r="AA60" s="26">
        <f>'Scenario Inputs'!AF61</f>
        <v>4.7399999999999998E-2</v>
      </c>
      <c r="AB60" s="26">
        <f>'Scenario Inputs'!AG61</f>
        <v>4.7399999999999998E-2</v>
      </c>
      <c r="AC60" s="26">
        <f>'Scenario Inputs'!AH61</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51">(E55+E57)*E60</f>
        <v>0</v>
      </c>
      <c r="F62" s="43">
        <f t="shared" ref="F62:AC62" si="52">(F55+F57)*F60</f>
        <v>5.4707846075046085</v>
      </c>
      <c r="G62" s="43">
        <f t="shared" si="52"/>
        <v>11.92651540215317</v>
      </c>
      <c r="H62" s="43">
        <f t="shared" si="52"/>
        <v>18.646046245659395</v>
      </c>
      <c r="I62" s="43">
        <f t="shared" si="52"/>
        <v>24.572215036316809</v>
      </c>
      <c r="J62" s="43">
        <f t="shared" si="52"/>
        <v>29.324739225576391</v>
      </c>
      <c r="K62" s="43">
        <f t="shared" si="52"/>
        <v>35.100240936101059</v>
      </c>
      <c r="L62" s="43">
        <f t="shared" si="52"/>
        <v>40.77472208887847</v>
      </c>
      <c r="M62" s="43">
        <f t="shared" si="52"/>
        <v>46.356391692748858</v>
      </c>
      <c r="N62" s="43">
        <f t="shared" si="52"/>
        <v>51.836209198026516</v>
      </c>
      <c r="O62" s="43">
        <f t="shared" si="52"/>
        <v>57.224120353072088</v>
      </c>
      <c r="P62" s="43">
        <f t="shared" si="52"/>
        <v>62.030337931223443</v>
      </c>
      <c r="Q62" s="43">
        <f t="shared" si="52"/>
        <v>66.828876992307769</v>
      </c>
      <c r="R62" s="43">
        <f t="shared" si="52"/>
        <v>71.622526569703624</v>
      </c>
      <c r="S62" s="43">
        <f t="shared" si="52"/>
        <v>76.414048060526952</v>
      </c>
      <c r="T62" s="43">
        <f t="shared" si="52"/>
        <v>81.206177037608867</v>
      </c>
      <c r="U62" s="43">
        <f t="shared" si="52"/>
        <v>85.074667531699959</v>
      </c>
      <c r="V62" s="43">
        <f t="shared" si="52"/>
        <v>88.956904521279611</v>
      </c>
      <c r="W62" s="43">
        <f t="shared" si="52"/>
        <v>92.854966529974035</v>
      </c>
      <c r="X62" s="43">
        <f t="shared" si="52"/>
        <v>96.770922523607254</v>
      </c>
      <c r="Y62" s="43">
        <f t="shared" si="52"/>
        <v>100.70683316842945</v>
      </c>
      <c r="Z62" s="43">
        <f t="shared" si="52"/>
        <v>102.81542612659921</v>
      </c>
      <c r="AA62" s="43">
        <f t="shared" si="52"/>
        <v>104.96351329688737</v>
      </c>
      <c r="AB62" s="43">
        <f t="shared" si="52"/>
        <v>107.15196046947466</v>
      </c>
      <c r="AC62" s="43">
        <f t="shared" si="52"/>
        <v>109.38164859856406</v>
      </c>
    </row>
    <row r="63" spans="2:29" x14ac:dyDescent="0.3">
      <c r="B63" s="18" t="s">
        <v>234</v>
      </c>
      <c r="C63" s="3" t="s">
        <v>86</v>
      </c>
      <c r="D63" s="3" t="s">
        <v>87</v>
      </c>
      <c r="E63" s="43">
        <f t="shared" ref="E63" si="53">E58*E59*E60</f>
        <v>2.7468576877409339</v>
      </c>
      <c r="F63" s="43">
        <f t="shared" ref="F63:AC63" si="54">F58*F59*F60</f>
        <v>3.2643257479479399</v>
      </c>
      <c r="G63" s="43">
        <f t="shared" si="54"/>
        <v>3.5436028493564442</v>
      </c>
      <c r="H63" s="43">
        <f t="shared" si="54"/>
        <v>3.24090097548636</v>
      </c>
      <c r="I63" s="43">
        <f t="shared" si="54"/>
        <v>2.7359686035055848</v>
      </c>
      <c r="J63" s="43">
        <f t="shared" si="54"/>
        <v>3.3172458934047255</v>
      </c>
      <c r="K63" s="43">
        <f t="shared" si="54"/>
        <v>3.3487289862054168</v>
      </c>
      <c r="L63" s="43">
        <f t="shared" si="54"/>
        <v>3.3828959203946893</v>
      </c>
      <c r="M63" s="43">
        <f t="shared" si="54"/>
        <v>3.4112026081783919</v>
      </c>
      <c r="N63" s="43">
        <f t="shared" si="54"/>
        <v>3.4430533112166319</v>
      </c>
      <c r="O63" s="43">
        <f t="shared" si="54"/>
        <v>3.2276757897063524</v>
      </c>
      <c r="P63" s="43">
        <f t="shared" si="54"/>
        <v>3.2922293055004803</v>
      </c>
      <c r="Q63" s="43">
        <f t="shared" si="54"/>
        <v>3.3580738916104895</v>
      </c>
      <c r="R63" s="43">
        <f t="shared" si="54"/>
        <v>3.4252353694426994</v>
      </c>
      <c r="S63" s="43">
        <f t="shared" si="54"/>
        <v>3.4937400768315534</v>
      </c>
      <c r="T63" s="43">
        <f t="shared" si="54"/>
        <v>3.0981934598781398</v>
      </c>
      <c r="U63" s="43">
        <f t="shared" si="54"/>
        <v>3.1601573290757021</v>
      </c>
      <c r="V63" s="43">
        <f t="shared" si="54"/>
        <v>3.2233604756572167</v>
      </c>
      <c r="W63" s="43">
        <f t="shared" si="54"/>
        <v>3.2878276851703609</v>
      </c>
      <c r="X63" s="43">
        <f t="shared" si="54"/>
        <v>3.353584238873768</v>
      </c>
      <c r="Y63" s="43">
        <f t="shared" si="54"/>
        <v>2.4921172297311021</v>
      </c>
      <c r="Z63" s="43">
        <f t="shared" si="54"/>
        <v>2.5419595743257246</v>
      </c>
      <c r="AA63" s="43">
        <f t="shared" si="54"/>
        <v>2.5927987658122387</v>
      </c>
      <c r="AB63" s="43">
        <f t="shared" si="54"/>
        <v>2.6446547411284831</v>
      </c>
      <c r="AC63" s="43">
        <f t="shared" si="54"/>
        <v>2.697547835951053</v>
      </c>
    </row>
    <row r="64" spans="2:29" x14ac:dyDescent="0.3">
      <c r="B64" s="22" t="s">
        <v>244</v>
      </c>
      <c r="C64" s="23" t="s">
        <v>86</v>
      </c>
      <c r="D64" s="23" t="s">
        <v>87</v>
      </c>
      <c r="E64" s="76">
        <f>(E55*(1+E56))+E57+E58-E62-E63</f>
        <v>113.15431057137022</v>
      </c>
      <c r="F64" s="76">
        <f>(F55*(1+F56))+F57+F58-F62-F63</f>
        <v>246.68063626526791</v>
      </c>
      <c r="G64" s="76">
        <f>G55+G57+G58-G62-G63</f>
        <v>385.6632383068461</v>
      </c>
      <c r="H64" s="76">
        <f t="shared" ref="H64:AC64" si="55">H55+H57+H58-H62-H63</f>
        <v>508.23643245463734</v>
      </c>
      <c r="I64" s="76">
        <f t="shared" si="55"/>
        <v>606.53469069199139</v>
      </c>
      <c r="J64" s="76">
        <f t="shared" si="55"/>
        <v>725.99158054316752</v>
      </c>
      <c r="K64" s="76">
        <f t="shared" si="55"/>
        <v>843.35902392815547</v>
      </c>
      <c r="L64" s="76">
        <f t="shared" si="55"/>
        <v>958.80681088667302</v>
      </c>
      <c r="M64" s="76">
        <f t="shared" si="55"/>
        <v>1072.1479523046769</v>
      </c>
      <c r="N64" s="76">
        <f t="shared" si="55"/>
        <v>1183.5881598633262</v>
      </c>
      <c r="O64" s="76">
        <f t="shared" si="55"/>
        <v>1282.9969788041583</v>
      </c>
      <c r="P64" s="76">
        <f t="shared" si="55"/>
        <v>1382.2469800675885</v>
      </c>
      <c r="Q64" s="76">
        <f t="shared" si="55"/>
        <v>1481.3958502875741</v>
      </c>
      <c r="R64" s="76">
        <f t="shared" si="55"/>
        <v>1580.5007044867825</v>
      </c>
      <c r="S64" s="76">
        <f t="shared" si="55"/>
        <v>1679.6181235544152</v>
      </c>
      <c r="T64" s="76">
        <f t="shared" si="55"/>
        <v>1759.6315779701324</v>
      </c>
      <c r="U64" s="76">
        <f t="shared" si="55"/>
        <v>1839.9293563597173</v>
      </c>
      <c r="V64" s="76">
        <f t="shared" si="55"/>
        <v>1920.554449614752</v>
      </c>
      <c r="W64" s="76">
        <f t="shared" si="55"/>
        <v>2001.5496509391755</v>
      </c>
      <c r="X64" s="76">
        <f t="shared" si="55"/>
        <v>2082.9575818736962</v>
      </c>
      <c r="Y64" s="76">
        <f t="shared" si="55"/>
        <v>2126.5704088400598</v>
      </c>
      <c r="Z64" s="76">
        <f t="shared" si="55"/>
        <v>2171.000109557528</v>
      </c>
      <c r="AA64" s="76">
        <f t="shared" si="55"/>
        <v>2216.2645914924024</v>
      </c>
      <c r="AB64" s="76">
        <f t="shared" si="55"/>
        <v>2262.3820757541998</v>
      </c>
      <c r="AC64" s="76">
        <f t="shared" si="55"/>
        <v>2309.3711046301719</v>
      </c>
    </row>
    <row r="65" spans="2:29" x14ac:dyDescent="0.3">
      <c r="B65" s="27" t="s">
        <v>245</v>
      </c>
      <c r="C65" s="28" t="s">
        <v>86</v>
      </c>
      <c r="D65" s="28" t="s">
        <v>87</v>
      </c>
      <c r="E65" s="170">
        <f t="shared" ref="E65" si="56">AVERAGE(SUM(E55,E57),(E64*(1/(1+E72))))</f>
        <v>54.806892652993426</v>
      </c>
      <c r="F65" s="170">
        <f t="shared" ref="F65" si="57">AVERAGE(SUM(F55,F57),(F64*(1/(1+F72))))</f>
        <v>177.18977766354254</v>
      </c>
      <c r="G65" s="170">
        <f t="shared" ref="G65" si="58">AVERAGE(SUM(G55,G57),(G64*(1/(1+G72))))</f>
        <v>312.60516687969334</v>
      </c>
      <c r="H65" s="170">
        <f t="shared" ref="H65" si="59">AVERAGE(SUM(H55,H57),(H64*(1/(1+H72))))</f>
        <v>442.85527297146069</v>
      </c>
      <c r="I65" s="170">
        <f t="shared" ref="I65" si="60">AVERAGE(SUM(I55,I57),(I64*(1/(1+I72))))</f>
        <v>552.97888661211471</v>
      </c>
      <c r="J65" s="170">
        <f t="shared" ref="J65" si="61">AVERAGE(SUM(J55,J57),(J64*(1/(1+J72))))</f>
        <v>660.97057878937176</v>
      </c>
      <c r="K65" s="170">
        <f t="shared" ref="K65" si="62">AVERAGE(SUM(K55,K57),(K64*(1/(1+K72))))</f>
        <v>778.74113857152065</v>
      </c>
      <c r="L65" s="170">
        <f t="shared" ref="L65" si="63">AVERAGE(SUM(L55,L57),(L64*(1/(1+L72))))</f>
        <v>894.51628484729679</v>
      </c>
      <c r="M65" s="170">
        <f t="shared" ref="M65" si="64">AVERAGE(SUM(M55,M57),(M64*(1/(1+M72))))</f>
        <v>1008.2920413642137</v>
      </c>
      <c r="N65" s="170">
        <f t="shared" ref="N65" si="65">AVERAGE(SUM(N55,N57),(N64*(1/(1+N72))))</f>
        <v>1120.0726812218961</v>
      </c>
      <c r="O65" s="170">
        <f t="shared" ref="O65" si="66">AVERAGE(SUM(O55,O57),(O64*(1/(1+O72))))</f>
        <v>1225.0563776904041</v>
      </c>
      <c r="P65" s="170">
        <f t="shared" ref="P65" si="67">AVERAGE(SUM(P55,P57),(P64*(1/(1+P72))))</f>
        <v>1323.827141776379</v>
      </c>
      <c r="Q65" s="170">
        <f t="shared" ref="Q65" si="68">AVERAGE(SUM(Q55,Q57),(Q64*(1/(1+Q72))))</f>
        <v>1422.4679254876592</v>
      </c>
      <c r="R65" s="170">
        <f t="shared" ref="R65" si="69">AVERAGE(SUM(R55,R57),(R64*(1/(1+R72))))</f>
        <v>1521.0358129728193</v>
      </c>
      <c r="S65" s="170">
        <f t="shared" ref="S65" si="70">AVERAGE(SUM(S55,S57),(S64*(1/(1+S72))))</f>
        <v>1619.5873381482879</v>
      </c>
      <c r="T65" s="170">
        <f t="shared" ref="T65" si="71">AVERAGE(SUM(T55,T57),(T64*(1/(1+T72))))</f>
        <v>1708.892164435852</v>
      </c>
      <c r="U65" s="170">
        <f t="shared" ref="U65" si="72">AVERAGE(SUM(U55,U57),(U64*(1/(1+U72))))</f>
        <v>1788.5916825811569</v>
      </c>
      <c r="V65" s="170">
        <f t="shared" ref="V65" si="73">AVERAGE(SUM(V55,V57),(V64*(1/(1+V72))))</f>
        <v>1868.5947426505334</v>
      </c>
      <c r="W65" s="170">
        <f t="shared" ref="W65" si="74">AVERAGE(SUM(W55,W57),(W64*(1/(1+W72))))</f>
        <v>1948.943997114807</v>
      </c>
      <c r="X65" s="170">
        <f t="shared" ref="X65" si="75">AVERAGE(SUM(X55,X57),(X64*(1/(1+X72))))</f>
        <v>2029.6819144781059</v>
      </c>
      <c r="Y65" s="170">
        <f t="shared" ref="Y65" si="76">AVERAGE(SUM(Y55,Y57),(Y64*(1/(1+Y72))))</f>
        <v>2092.3240641497823</v>
      </c>
      <c r="Z65" s="170">
        <f t="shared" ref="Z65" si="77">AVERAGE(SUM(Z55,Z57),(Z64*(1/(1+Z72))))</f>
        <v>2136.0863679473186</v>
      </c>
      <c r="AA65" s="170">
        <f t="shared" ref="AA65" si="78">AVERAGE(SUM(AA55,AA57),(AA64*(1/(1+AA72))))</f>
        <v>2180.669608084163</v>
      </c>
      <c r="AB65" s="170">
        <f t="shared" ref="AB65" si="79">AVERAGE(SUM(AB55,AB57),(AB64*(1/(1+AB72))))</f>
        <v>2226.0917428595171</v>
      </c>
      <c r="AC65" s="170">
        <f t="shared" ref="AC65" si="80">AVERAGE(SUM(AC55,AC57),(AC64*(1/(1+AC72))))</f>
        <v>2272.3710460947659</v>
      </c>
    </row>
    <row r="66" spans="2:29" ht="15" thickBot="1" x14ac:dyDescent="0.35">
      <c r="B66" s="56" t="s">
        <v>231</v>
      </c>
      <c r="C66" s="57" t="s">
        <v>86</v>
      </c>
      <c r="D66" s="57" t="s">
        <v>87</v>
      </c>
      <c r="E66" s="75">
        <f t="shared" ref="E66" si="81">E62+E63</f>
        <v>2.7468576877409339</v>
      </c>
      <c r="F66" s="75">
        <f t="shared" ref="F66:AC66" si="82">F62+F63</f>
        <v>8.735110355452548</v>
      </c>
      <c r="G66" s="75">
        <f t="shared" si="82"/>
        <v>15.470118251509614</v>
      </c>
      <c r="H66" s="75">
        <f t="shared" si="82"/>
        <v>21.886947221145753</v>
      </c>
      <c r="I66" s="75">
        <f t="shared" si="82"/>
        <v>27.308183639822396</v>
      </c>
      <c r="J66" s="75">
        <f t="shared" si="82"/>
        <v>32.641985118981118</v>
      </c>
      <c r="K66" s="75">
        <f t="shared" si="82"/>
        <v>38.448969922306475</v>
      </c>
      <c r="L66" s="75">
        <f t="shared" si="82"/>
        <v>44.157618009273158</v>
      </c>
      <c r="M66" s="75">
        <f t="shared" si="82"/>
        <v>49.76759430092725</v>
      </c>
      <c r="N66" s="75">
        <f t="shared" si="82"/>
        <v>55.279262509243146</v>
      </c>
      <c r="O66" s="75">
        <f t="shared" si="82"/>
        <v>60.451796142778441</v>
      </c>
      <c r="P66" s="75">
        <f t="shared" si="82"/>
        <v>65.322567236723927</v>
      </c>
      <c r="Q66" s="75">
        <f t="shared" si="82"/>
        <v>70.186950883918257</v>
      </c>
      <c r="R66" s="75">
        <f t="shared" si="82"/>
        <v>75.047761939146326</v>
      </c>
      <c r="S66" s="75">
        <f t="shared" si="82"/>
        <v>79.907788137358509</v>
      </c>
      <c r="T66" s="75">
        <f t="shared" si="82"/>
        <v>84.304370497487014</v>
      </c>
      <c r="U66" s="75">
        <f t="shared" si="82"/>
        <v>88.23482486077566</v>
      </c>
      <c r="V66" s="75">
        <f t="shared" si="82"/>
        <v>92.180264996936828</v>
      </c>
      <c r="W66" s="75">
        <f t="shared" si="82"/>
        <v>96.142794215144392</v>
      </c>
      <c r="X66" s="75">
        <f t="shared" si="82"/>
        <v>100.12450676248102</v>
      </c>
      <c r="Y66" s="75">
        <f t="shared" si="82"/>
        <v>103.19895039816056</v>
      </c>
      <c r="Z66" s="75">
        <f t="shared" si="82"/>
        <v>105.35738570092494</v>
      </c>
      <c r="AA66" s="75">
        <f t="shared" si="82"/>
        <v>107.5563120626996</v>
      </c>
      <c r="AB66" s="75">
        <f t="shared" si="82"/>
        <v>109.79661521060314</v>
      </c>
      <c r="AC66" s="75">
        <f t="shared" si="82"/>
        <v>112.07919643451511</v>
      </c>
    </row>
    <row r="67" spans="2:29" ht="15" thickTop="1" x14ac:dyDescent="0.3"/>
    <row r="68" spans="2:29" x14ac:dyDescent="0.3">
      <c r="B68" s="32" t="s">
        <v>97</v>
      </c>
    </row>
    <row r="69" spans="2:29" x14ac:dyDescent="0.3">
      <c r="B69" s="206" t="s">
        <v>98</v>
      </c>
      <c r="C69" s="37" t="s">
        <v>86</v>
      </c>
      <c r="D69" s="195" t="s">
        <v>87</v>
      </c>
      <c r="E69" s="171">
        <f>E48</f>
        <v>1.3391295506128342</v>
      </c>
      <c r="F69" s="171">
        <f t="shared" ref="F69:AC69" si="83">F48</f>
        <v>1.304283620058742</v>
      </c>
      <c r="G69" s="171">
        <f t="shared" si="83"/>
        <v>5.9009421451637012</v>
      </c>
      <c r="H69" s="171">
        <f t="shared" si="83"/>
        <v>7.4144086546786694</v>
      </c>
      <c r="I69" s="171">
        <f t="shared" si="83"/>
        <v>7.8159758253061256</v>
      </c>
      <c r="J69" s="171">
        <f t="shared" si="83"/>
        <v>9.967491726610838</v>
      </c>
      <c r="K69" s="171">
        <f t="shared" si="83"/>
        <v>10.067870117374323</v>
      </c>
      <c r="L69" s="171">
        <f t="shared" si="83"/>
        <v>10.169538532985758</v>
      </c>
      <c r="M69" s="171">
        <f t="shared" si="83"/>
        <v>10.258375300912569</v>
      </c>
      <c r="N69" s="171">
        <f t="shared" si="83"/>
        <v>10.345384858044524</v>
      </c>
      <c r="O69" s="171">
        <f t="shared" si="83"/>
        <v>9.0015876340216732</v>
      </c>
      <c r="P69" s="171">
        <f t="shared" si="83"/>
        <v>9.1816193867021099</v>
      </c>
      <c r="Q69" s="171">
        <f t="shared" si="83"/>
        <v>9.3652517744361514</v>
      </c>
      <c r="R69" s="171">
        <f t="shared" si="83"/>
        <v>9.552556809924873</v>
      </c>
      <c r="S69" s="171">
        <f t="shared" si="83"/>
        <v>9.7436079461233707</v>
      </c>
      <c r="T69" s="171">
        <f t="shared" si="83"/>
        <v>14.223174443698451</v>
      </c>
      <c r="U69" s="171">
        <f t="shared" si="83"/>
        <v>14.507637932572418</v>
      </c>
      <c r="V69" s="171">
        <f t="shared" si="83"/>
        <v>14.797790691223868</v>
      </c>
      <c r="W69" s="171">
        <f t="shared" si="83"/>
        <v>15.093746505048346</v>
      </c>
      <c r="X69" s="171">
        <f t="shared" si="83"/>
        <v>15.395621435149312</v>
      </c>
      <c r="Y69" s="171">
        <f t="shared" si="83"/>
        <v>12.993776461150134</v>
      </c>
      <c r="Z69" s="171">
        <f t="shared" si="83"/>
        <v>13.253651990373136</v>
      </c>
      <c r="AA69" s="171">
        <f t="shared" si="83"/>
        <v>13.518725030180599</v>
      </c>
      <c r="AB69" s="171">
        <f t="shared" si="83"/>
        <v>13.78909953078421</v>
      </c>
      <c r="AC69" s="171">
        <f t="shared" si="83"/>
        <v>14.064881521399894</v>
      </c>
    </row>
    <row r="70" spans="2:29" x14ac:dyDescent="0.3">
      <c r="B70" s="3" t="s">
        <v>230</v>
      </c>
      <c r="C70" s="36" t="s">
        <v>86</v>
      </c>
      <c r="D70" s="36" t="s">
        <v>87</v>
      </c>
      <c r="E70" s="77">
        <f t="shared" ref="E70" si="84">E66</f>
        <v>2.7468576877409339</v>
      </c>
      <c r="F70" s="77">
        <f t="shared" ref="F70:AC70" si="85">F66</f>
        <v>8.735110355452548</v>
      </c>
      <c r="G70" s="77">
        <f t="shared" si="85"/>
        <v>15.470118251509614</v>
      </c>
      <c r="H70" s="77">
        <f t="shared" si="85"/>
        <v>21.886947221145753</v>
      </c>
      <c r="I70" s="77">
        <f t="shared" si="85"/>
        <v>27.308183639822396</v>
      </c>
      <c r="J70" s="77">
        <f t="shared" si="85"/>
        <v>32.641985118981118</v>
      </c>
      <c r="K70" s="77">
        <f t="shared" si="85"/>
        <v>38.448969922306475</v>
      </c>
      <c r="L70" s="77">
        <f t="shared" si="85"/>
        <v>44.157618009273158</v>
      </c>
      <c r="M70" s="77">
        <f t="shared" si="85"/>
        <v>49.76759430092725</v>
      </c>
      <c r="N70" s="77">
        <f t="shared" si="85"/>
        <v>55.279262509243146</v>
      </c>
      <c r="O70" s="77">
        <f t="shared" si="85"/>
        <v>60.451796142778441</v>
      </c>
      <c r="P70" s="77">
        <f t="shared" si="85"/>
        <v>65.322567236723927</v>
      </c>
      <c r="Q70" s="77">
        <f t="shared" si="85"/>
        <v>70.186950883918257</v>
      </c>
      <c r="R70" s="77">
        <f t="shared" si="85"/>
        <v>75.047761939146326</v>
      </c>
      <c r="S70" s="77">
        <f t="shared" si="85"/>
        <v>79.907788137358509</v>
      </c>
      <c r="T70" s="77">
        <f t="shared" si="85"/>
        <v>84.304370497487014</v>
      </c>
      <c r="U70" s="77">
        <f t="shared" si="85"/>
        <v>88.23482486077566</v>
      </c>
      <c r="V70" s="77">
        <f t="shared" si="85"/>
        <v>92.180264996936828</v>
      </c>
      <c r="W70" s="77">
        <f t="shared" si="85"/>
        <v>96.142794215144392</v>
      </c>
      <c r="X70" s="77">
        <f t="shared" si="85"/>
        <v>100.12450676248102</v>
      </c>
      <c r="Y70" s="77">
        <f t="shared" si="85"/>
        <v>103.19895039816056</v>
      </c>
      <c r="Z70" s="77">
        <f t="shared" si="85"/>
        <v>105.35738570092494</v>
      </c>
      <c r="AA70" s="77">
        <f t="shared" si="85"/>
        <v>107.5563120626996</v>
      </c>
      <c r="AB70" s="77">
        <f t="shared" si="85"/>
        <v>109.79661521060314</v>
      </c>
      <c r="AC70" s="77">
        <f t="shared" si="85"/>
        <v>112.07919643451511</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 si="86">E72*E65</f>
        <v>1.7702626326916877</v>
      </c>
      <c r="F73" s="77">
        <f t="shared" ref="F73:AC73" si="87">F72*F65</f>
        <v>5.7232298185324249</v>
      </c>
      <c r="G73" s="77">
        <f t="shared" si="87"/>
        <v>10.097146890214095</v>
      </c>
      <c r="H73" s="77">
        <f t="shared" si="87"/>
        <v>14.304225316978181</v>
      </c>
      <c r="I73" s="77">
        <f t="shared" si="87"/>
        <v>17.861218037571305</v>
      </c>
      <c r="J73" s="77">
        <f t="shared" si="87"/>
        <v>21.349349694896709</v>
      </c>
      <c r="K73" s="77">
        <f t="shared" si="87"/>
        <v>25.153338775860117</v>
      </c>
      <c r="L73" s="77">
        <f t="shared" si="87"/>
        <v>28.892876000567689</v>
      </c>
      <c r="M73" s="77">
        <f t="shared" si="87"/>
        <v>32.567832936064107</v>
      </c>
      <c r="N73" s="77">
        <f t="shared" si="87"/>
        <v>36.178347603467245</v>
      </c>
      <c r="O73" s="77">
        <f t="shared" si="87"/>
        <v>39.569320999400055</v>
      </c>
      <c r="P73" s="77">
        <f t="shared" si="87"/>
        <v>42.759616679377046</v>
      </c>
      <c r="Q73" s="77">
        <f t="shared" si="87"/>
        <v>45.945713993251395</v>
      </c>
      <c r="R73" s="77">
        <f t="shared" si="87"/>
        <v>49.129456759022062</v>
      </c>
      <c r="S73" s="77">
        <f t="shared" si="87"/>
        <v>52.312671022189704</v>
      </c>
      <c r="T73" s="77">
        <f t="shared" si="87"/>
        <v>55.197216911278026</v>
      </c>
      <c r="U73" s="77">
        <f t="shared" si="87"/>
        <v>57.771511347371373</v>
      </c>
      <c r="V73" s="77">
        <f t="shared" si="87"/>
        <v>60.355610187612228</v>
      </c>
      <c r="W73" s="77">
        <f t="shared" si="87"/>
        <v>62.950891106808271</v>
      </c>
      <c r="X73" s="77">
        <f t="shared" si="87"/>
        <v>65.558725837642825</v>
      </c>
      <c r="Y73" s="77">
        <f t="shared" si="87"/>
        <v>67.582067272037975</v>
      </c>
      <c r="Z73" s="77">
        <f t="shared" si="87"/>
        <v>68.995589684698402</v>
      </c>
      <c r="AA73" s="77">
        <f t="shared" si="87"/>
        <v>70.435628341118473</v>
      </c>
      <c r="AB73" s="77">
        <f t="shared" si="87"/>
        <v>71.902763294362401</v>
      </c>
      <c r="AC73" s="77">
        <f t="shared" si="87"/>
        <v>73.397584788860939</v>
      </c>
    </row>
    <row r="74" spans="2:29" ht="15" thickBot="1" x14ac:dyDescent="0.35">
      <c r="B74" s="218" t="s">
        <v>100</v>
      </c>
      <c r="C74" s="229" t="s">
        <v>86</v>
      </c>
      <c r="D74" s="230" t="s">
        <v>87</v>
      </c>
      <c r="E74" s="231">
        <f>E69+E70+E73</f>
        <v>5.8562498710454562</v>
      </c>
      <c r="F74" s="231">
        <f t="shared" ref="F74:AC74" si="88">F69+F70+F73</f>
        <v>15.762623794043716</v>
      </c>
      <c r="G74" s="231">
        <f t="shared" si="88"/>
        <v>31.468207286887409</v>
      </c>
      <c r="H74" s="231">
        <f t="shared" si="88"/>
        <v>43.605581192802603</v>
      </c>
      <c r="I74" s="231">
        <f t="shared" si="88"/>
        <v>52.985377502699826</v>
      </c>
      <c r="J74" s="231">
        <f t="shared" si="88"/>
        <v>63.958826540488666</v>
      </c>
      <c r="K74" s="231">
        <f t="shared" si="88"/>
        <v>73.670178815540922</v>
      </c>
      <c r="L74" s="231">
        <f t="shared" si="88"/>
        <v>83.220032542826601</v>
      </c>
      <c r="M74" s="231">
        <f t="shared" si="88"/>
        <v>92.593802537903926</v>
      </c>
      <c r="N74" s="231">
        <f t="shared" si="88"/>
        <v>101.80299497075491</v>
      </c>
      <c r="O74" s="231">
        <f t="shared" si="88"/>
        <v>109.02270477620016</v>
      </c>
      <c r="P74" s="231">
        <f t="shared" si="88"/>
        <v>117.26380330280308</v>
      </c>
      <c r="Q74" s="231">
        <f t="shared" si="88"/>
        <v>125.49791665160581</v>
      </c>
      <c r="R74" s="231">
        <f t="shared" si="88"/>
        <v>133.72977550809327</v>
      </c>
      <c r="S74" s="231">
        <f t="shared" si="88"/>
        <v>141.96406710567157</v>
      </c>
      <c r="T74" s="231">
        <f t="shared" si="88"/>
        <v>153.7247618524635</v>
      </c>
      <c r="U74" s="231">
        <f t="shared" si="88"/>
        <v>160.51397414071945</v>
      </c>
      <c r="V74" s="231">
        <f t="shared" si="88"/>
        <v>167.33366587577291</v>
      </c>
      <c r="W74" s="231">
        <f t="shared" si="88"/>
        <v>174.18743182700101</v>
      </c>
      <c r="X74" s="231">
        <f t="shared" si="88"/>
        <v>181.07885403527314</v>
      </c>
      <c r="Y74" s="231">
        <f t="shared" si="88"/>
        <v>183.77479413134867</v>
      </c>
      <c r="Z74" s="231">
        <f t="shared" si="88"/>
        <v>187.60662737599648</v>
      </c>
      <c r="AA74" s="231">
        <f t="shared" si="88"/>
        <v>191.51066543399867</v>
      </c>
      <c r="AB74" s="231">
        <f t="shared" si="88"/>
        <v>195.48847803574975</v>
      </c>
      <c r="AC74" s="231">
        <f t="shared" si="88"/>
        <v>199.54166274477595</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5.8562498710454562</v>
      </c>
      <c r="F76" s="222">
        <f>F74+F75</f>
        <v>15.762623794043716</v>
      </c>
      <c r="G76" s="222">
        <f t="shared" ref="G76:AC76" si="89">G74+G75</f>
        <v>31.468207286887409</v>
      </c>
      <c r="H76" s="222">
        <f t="shared" si="89"/>
        <v>43.605581192802603</v>
      </c>
      <c r="I76" s="222">
        <f t="shared" si="89"/>
        <v>52.985377502699826</v>
      </c>
      <c r="J76" s="222">
        <f t="shared" si="89"/>
        <v>63.958826540488666</v>
      </c>
      <c r="K76" s="222">
        <f t="shared" si="89"/>
        <v>73.670178815540922</v>
      </c>
      <c r="L76" s="222">
        <f t="shared" si="89"/>
        <v>83.220032542826601</v>
      </c>
      <c r="M76" s="222">
        <f t="shared" si="89"/>
        <v>92.593802537903926</v>
      </c>
      <c r="N76" s="222">
        <f t="shared" si="89"/>
        <v>101.80299497075491</v>
      </c>
      <c r="O76" s="222">
        <f t="shared" si="89"/>
        <v>109.02270477620016</v>
      </c>
      <c r="P76" s="222">
        <f t="shared" si="89"/>
        <v>117.26380330280308</v>
      </c>
      <c r="Q76" s="222">
        <f t="shared" si="89"/>
        <v>125.49791665160581</v>
      </c>
      <c r="R76" s="222">
        <f t="shared" si="89"/>
        <v>133.72977550809327</v>
      </c>
      <c r="S76" s="222">
        <f t="shared" si="89"/>
        <v>141.96406710567157</v>
      </c>
      <c r="T76" s="222">
        <f t="shared" si="89"/>
        <v>153.7247618524635</v>
      </c>
      <c r="U76" s="222">
        <f t="shared" si="89"/>
        <v>160.51397414071945</v>
      </c>
      <c r="V76" s="222">
        <f t="shared" si="89"/>
        <v>167.33366587577291</v>
      </c>
      <c r="W76" s="222">
        <f t="shared" si="89"/>
        <v>174.18743182700101</v>
      </c>
      <c r="X76" s="222">
        <f t="shared" si="89"/>
        <v>181.07885403527314</v>
      </c>
      <c r="Y76" s="222">
        <f t="shared" si="89"/>
        <v>183.77479413134867</v>
      </c>
      <c r="Z76" s="222">
        <f t="shared" si="89"/>
        <v>187.60662737599648</v>
      </c>
      <c r="AA76" s="222">
        <f t="shared" si="89"/>
        <v>191.51066543399867</v>
      </c>
      <c r="AB76" s="222">
        <f t="shared" si="89"/>
        <v>195.48847803574975</v>
      </c>
      <c r="AC76" s="222">
        <f t="shared" si="89"/>
        <v>199.54166274477595</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5.9148123697559107</v>
      </c>
      <c r="F78" s="237">
        <f t="shared" ref="F78:AC78" si="90">F77*F76</f>
        <v>15.920250031984153</v>
      </c>
      <c r="G78" s="237">
        <f t="shared" si="90"/>
        <v>31.782889359756282</v>
      </c>
      <c r="H78" s="237">
        <f t="shared" si="90"/>
        <v>44.041637004730632</v>
      </c>
      <c r="I78" s="237">
        <f t="shared" si="90"/>
        <v>53.515231277726826</v>
      </c>
      <c r="J78" s="237">
        <f t="shared" si="90"/>
        <v>64.598414805893555</v>
      </c>
      <c r="K78" s="237">
        <f t="shared" si="90"/>
        <v>74.406880603696337</v>
      </c>
      <c r="L78" s="237">
        <f t="shared" si="90"/>
        <v>84.052232868254862</v>
      </c>
      <c r="M78" s="237">
        <f t="shared" si="90"/>
        <v>93.519740563282966</v>
      </c>
      <c r="N78" s="237">
        <f t="shared" si="90"/>
        <v>102.82102492046246</v>
      </c>
      <c r="O78" s="237">
        <f t="shared" si="90"/>
        <v>110.11293182396216</v>
      </c>
      <c r="P78" s="237">
        <f t="shared" si="90"/>
        <v>118.43644133583112</v>
      </c>
      <c r="Q78" s="237">
        <f t="shared" si="90"/>
        <v>126.75289581812187</v>
      </c>
      <c r="R78" s="237">
        <f t="shared" si="90"/>
        <v>135.06707326317419</v>
      </c>
      <c r="S78" s="237">
        <f t="shared" si="90"/>
        <v>143.3837077767283</v>
      </c>
      <c r="T78" s="237">
        <f t="shared" si="90"/>
        <v>155.26200947098815</v>
      </c>
      <c r="U78" s="237">
        <f t="shared" si="90"/>
        <v>162.11911388212664</v>
      </c>
      <c r="V78" s="237">
        <f t="shared" si="90"/>
        <v>169.00700253453064</v>
      </c>
      <c r="W78" s="237">
        <f t="shared" si="90"/>
        <v>175.92930614527103</v>
      </c>
      <c r="X78" s="237">
        <f t="shared" si="90"/>
        <v>182.88964257562589</v>
      </c>
      <c r="Y78" s="237">
        <f t="shared" si="90"/>
        <v>185.61254207266217</v>
      </c>
      <c r="Z78" s="237">
        <f t="shared" si="90"/>
        <v>189.48269364975644</v>
      </c>
      <c r="AA78" s="237">
        <f>AA77*AA76</f>
        <v>193.42577208833865</v>
      </c>
      <c r="AB78" s="237">
        <f t="shared" si="90"/>
        <v>197.44336281610725</v>
      </c>
      <c r="AC78" s="237">
        <f t="shared" si="90"/>
        <v>201.5370793722237</v>
      </c>
    </row>
    <row r="79" spans="2:29" ht="15" thickBot="1" x14ac:dyDescent="0.35">
      <c r="B79" s="238" t="s">
        <v>104</v>
      </c>
      <c r="C79" s="209" t="s">
        <v>86</v>
      </c>
      <c r="D79" s="205" t="s">
        <v>51</v>
      </c>
      <c r="E79" s="204">
        <f>E78*('Scenario Inputs'!$G$3/'Scenario Inputs'!J3)</f>
        <v>5.3842111657029941</v>
      </c>
      <c r="F79" s="204">
        <f>F78*('Scenario Inputs'!$G$3/'Scenario Inputs'!K3)</f>
        <v>14.207930508546104</v>
      </c>
      <c r="G79" s="204">
        <f>G78*('Scenario Inputs'!$G$3/'Scenario Inputs'!L3)</f>
        <v>27.808281072355676</v>
      </c>
      <c r="H79" s="204">
        <f>H78*('Scenario Inputs'!$G$3/'Scenario Inputs'!M3)</f>
        <v>37.778442542863338</v>
      </c>
      <c r="I79" s="204">
        <f>I78*('Scenario Inputs'!$G$3/'Scenario Inputs'!N3)</f>
        <v>45.004695901131619</v>
      </c>
      <c r="J79" s="204">
        <f>J78*('Scenario Inputs'!$G$3/'Scenario Inputs'!O3)</f>
        <v>53.260116731026407</v>
      </c>
      <c r="K79" s="204">
        <f>K78*('Scenario Inputs'!$G$3/'Scenario Inputs'!P3)</f>
        <v>60.144120582954017</v>
      </c>
      <c r="L79" s="204">
        <f>L78*('Scenario Inputs'!$G$3/'Scenario Inputs'!Q3)</f>
        <v>66.608425002583616</v>
      </c>
      <c r="M79" s="204">
        <f>M78*('Scenario Inputs'!$G$3/'Scenario Inputs'!R3)</f>
        <v>72.657931731456529</v>
      </c>
      <c r="N79" s="204">
        <f>N78*('Scenario Inputs'!$G$3/'Scenario Inputs'!S3)</f>
        <v>78.317983090132529</v>
      </c>
      <c r="O79" s="204">
        <f>O78*('Scenario Inputs'!$G$3/'Scenario Inputs'!T3)</f>
        <v>82.227620039286435</v>
      </c>
      <c r="P79" s="204">
        <f>P78*('Scenario Inputs'!$G$3/'Scenario Inputs'!U3)</f>
        <v>86.709078772368272</v>
      </c>
      <c r="Q79" s="204">
        <f>Q78*('Scenario Inputs'!$G$3/'Scenario Inputs'!V3)</f>
        <v>90.978116361501989</v>
      </c>
      <c r="R79" s="204">
        <f>R78*('Scenario Inputs'!$G$3/'Scenario Inputs'!W3)</f>
        <v>95.044801568910771</v>
      </c>
      <c r="S79" s="204">
        <f>S78*('Scenario Inputs'!$G$3/'Scenario Inputs'!X3)</f>
        <v>98.918725897488386</v>
      </c>
      <c r="T79" s="204">
        <f>T78*('Scenario Inputs'!$G$3/'Scenario Inputs'!Y3)</f>
        <v>105.01316263983894</v>
      </c>
      <c r="U79" s="204">
        <f>U78*('Scenario Inputs'!$G$3/'Scenario Inputs'!Z3)</f>
        <v>107.50102000026415</v>
      </c>
      <c r="V79" s="204">
        <f>V78*('Scenario Inputs'!$G$3/'Scenario Inputs'!AA3)</f>
        <v>109.87095292180521</v>
      </c>
      <c r="W79" s="204">
        <f>W78*('Scenario Inputs'!$G$3/'Scenario Inputs'!AB3)</f>
        <v>112.12855102286524</v>
      </c>
      <c r="X79" s="204">
        <f>X78*('Scenario Inputs'!$G$3/'Scenario Inputs'!AC3)</f>
        <v>114.27913897393502</v>
      </c>
      <c r="Y79" s="204">
        <f>Y78*('Scenario Inputs'!$G$3/'Scenario Inputs'!AD3)</f>
        <v>113.70642240274567</v>
      </c>
      <c r="Z79" s="204">
        <f>Z78*('Scenario Inputs'!$G$3/'Scenario Inputs'!AE3)</f>
        <v>113.80125587631321</v>
      </c>
      <c r="AA79" s="204">
        <f>AA78*('Scenario Inputs'!$G$3/'Scenario Inputs'!AF3)</f>
        <v>113.89159424323365</v>
      </c>
      <c r="AB79" s="204">
        <f>AB78*('Scenario Inputs'!$G$3/'Scenario Inputs'!AG3)</f>
        <v>113.97765057156211</v>
      </c>
      <c r="AC79" s="204">
        <f>AC78*('Scenario Inputs'!$G$3/'Scenario Inputs'!AH3)</f>
        <v>114.05962782992779</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 t="shared" ref="E84" si="91">E79*E83</f>
        <v>3.861556248042187</v>
      </c>
      <c r="F84" s="38">
        <f t="shared" ref="F84:AC84" si="92">F79*F83</f>
        <v>10.189927760729265</v>
      </c>
      <c r="G84" s="38">
        <f t="shared" si="92"/>
        <v>19.944099185093489</v>
      </c>
      <c r="H84" s="38">
        <f t="shared" si="92"/>
        <v>27.094698991741584</v>
      </c>
      <c r="I84" s="38">
        <f t="shared" si="92"/>
        <v>32.277367900291594</v>
      </c>
      <c r="J84" s="38">
        <f t="shared" si="92"/>
        <v>38.198155719492135</v>
      </c>
      <c r="K84" s="38">
        <f t="shared" si="92"/>
        <v>43.135363282094616</v>
      </c>
      <c r="L84" s="38">
        <f t="shared" si="92"/>
        <v>47.771562411852969</v>
      </c>
      <c r="M84" s="38">
        <f t="shared" si="92"/>
        <v>52.110268637800615</v>
      </c>
      <c r="N84" s="38">
        <f t="shared" si="92"/>
        <v>56.169657472243046</v>
      </c>
      <c r="O84" s="38">
        <f t="shared" si="92"/>
        <v>58.973649092176224</v>
      </c>
      <c r="P84" s="38">
        <f t="shared" si="92"/>
        <v>62.187751295542519</v>
      </c>
      <c r="Q84" s="38">
        <f t="shared" si="92"/>
        <v>65.249505054469225</v>
      </c>
      <c r="R84" s="38">
        <f t="shared" si="92"/>
        <v>68.166131685222794</v>
      </c>
      <c r="S84" s="38">
        <f t="shared" si="92"/>
        <v>70.944510213678669</v>
      </c>
      <c r="T84" s="38">
        <f t="shared" si="92"/>
        <v>75.315440245292478</v>
      </c>
      <c r="U84" s="38">
        <f t="shared" si="92"/>
        <v>77.099731544189439</v>
      </c>
      <c r="V84" s="38">
        <f t="shared" si="92"/>
        <v>78.799447435518687</v>
      </c>
      <c r="W84" s="38">
        <f t="shared" si="92"/>
        <v>80.418596793598937</v>
      </c>
      <c r="X84" s="38">
        <f t="shared" si="92"/>
        <v>81.960998472106183</v>
      </c>
      <c r="Y84" s="38">
        <f t="shared" si="92"/>
        <v>81.550246147249197</v>
      </c>
      <c r="Z84" s="38">
        <f t="shared" si="92"/>
        <v>81.618260714491825</v>
      </c>
      <c r="AA84" s="38">
        <f t="shared" si="92"/>
        <v>81.683051391247176</v>
      </c>
      <c r="AB84" s="38">
        <f t="shared" si="92"/>
        <v>81.744770989924334</v>
      </c>
      <c r="AC84" s="38">
        <f t="shared" si="92"/>
        <v>81.803565079624207</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 si="93">(E84*1000000)/(E85*1000)</f>
        <v>2.8745113956518193</v>
      </c>
      <c r="F86" s="156">
        <f t="shared" ref="F86:AC86" si="94">(F84*1000000)/(F85*1000)</f>
        <v>7.5385783893850515</v>
      </c>
      <c r="G86" s="156">
        <f t="shared" si="94"/>
        <v>14.661260505154228</v>
      </c>
      <c r="H86" s="156">
        <f t="shared" si="94"/>
        <v>19.794184376605877</v>
      </c>
      <c r="I86" s="156">
        <f t="shared" si="94"/>
        <v>23.437243333712221</v>
      </c>
      <c r="J86" s="156">
        <f t="shared" si="94"/>
        <v>27.569323102353714</v>
      </c>
      <c r="K86" s="156">
        <f t="shared" si="94"/>
        <v>30.946242725102433</v>
      </c>
      <c r="L86" s="156">
        <f t="shared" si="94"/>
        <v>34.066825141594229</v>
      </c>
      <c r="M86" s="156">
        <f t="shared" si="94"/>
        <v>36.941171990033823</v>
      </c>
      <c r="N86" s="156">
        <f t="shared" si="94"/>
        <v>39.587075421142089</v>
      </c>
      <c r="O86" s="156">
        <f t="shared" si="94"/>
        <v>41.323731498234736</v>
      </c>
      <c r="P86" s="156">
        <f t="shared" si="94"/>
        <v>43.323348556778193</v>
      </c>
      <c r="Q86" s="156">
        <f t="shared" si="94"/>
        <v>45.198448031601757</v>
      </c>
      <c r="R86" s="156">
        <f t="shared" si="94"/>
        <v>46.955166585530648</v>
      </c>
      <c r="S86" s="156">
        <f t="shared" si="94"/>
        <v>48.600177853067009</v>
      </c>
      <c r="T86" s="156">
        <f t="shared" si="94"/>
        <v>51.309252193935151</v>
      </c>
      <c r="U86" s="156">
        <f t="shared" si="94"/>
        <v>52.210162153244276</v>
      </c>
      <c r="V86" s="156">
        <f t="shared" si="94"/>
        <v>53.064164667060012</v>
      </c>
      <c r="W86" s="156">
        <f t="shared" si="94"/>
        <v>53.85305969605367</v>
      </c>
      <c r="X86" s="156">
        <f t="shared" si="94"/>
        <v>54.582481451229455</v>
      </c>
      <c r="Y86" s="156">
        <f t="shared" si="94"/>
        <v>54.016290994282159</v>
      </c>
      <c r="Z86" s="156">
        <f t="shared" si="94"/>
        <v>53.765664451600166</v>
      </c>
      <c r="AA86" s="156">
        <f t="shared" si="94"/>
        <v>53.510900774950777</v>
      </c>
      <c r="AB86" s="156">
        <f t="shared" si="94"/>
        <v>53.260600379177575</v>
      </c>
      <c r="AC86" s="156">
        <f t="shared" si="94"/>
        <v>53.015996943334379</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Inputs'!J53*('Scenario Inputs'!J3/'Scenario Inputs'!$G$3)</f>
        <v>172.64774419549883</v>
      </c>
      <c r="F90" s="14">
        <f>'Scenario Inputs'!K53*('Scenario Inputs'!K3/'Scenario Inputs'!$G$3)</f>
        <v>269.93516549775865</v>
      </c>
      <c r="G90" s="14">
        <f>'Scenario Inputs'!L53*('Scenario Inputs'!L3/'Scenario Inputs'!$G$3)</f>
        <v>311.86759254781794</v>
      </c>
      <c r="H90" s="14">
        <f>'Scenario Inputs'!M53*('Scenario Inputs'!M3/'Scenario Inputs'!$G$3)</f>
        <v>269.73408843966621</v>
      </c>
      <c r="I90" s="14">
        <f>'Scenario Inputs'!N53*('Scenario Inputs'!N3/'Scenario Inputs'!$G$3)</f>
        <v>167.67545278052893</v>
      </c>
      <c r="J90" s="14">
        <f>'Scenario Inputs'!O53*('Scenario Inputs'!O3/'Scenario Inputs'!$G$3)</f>
        <v>590.42191026855232</v>
      </c>
      <c r="K90" s="14">
        <f>'Scenario Inputs'!P53*('Scenario Inputs'!P3/'Scenario Inputs'!$G$3)</f>
        <v>595.3384719870877</v>
      </c>
      <c r="L90" s="14">
        <f>'Scenario Inputs'!Q53*('Scenario Inputs'!Q3/'Scenario Inputs'!$G$3)</f>
        <v>602.02002425877049</v>
      </c>
      <c r="M90" s="14">
        <f>'Scenario Inputs'!R53*('Scenario Inputs'!R3/'Scenario Inputs'!$G$3)</f>
        <v>606.78470102205506</v>
      </c>
      <c r="N90" s="14">
        <f>'Scenario Inputs'!S53*('Scenario Inputs'!S3/'Scenario Inputs'!$G$3)</f>
        <v>613.37904981294889</v>
      </c>
      <c r="O90" s="14">
        <f>'Scenario Inputs'!T53*('Scenario Inputs'!T3/'Scenario Inputs'!$G$3)</f>
        <v>471.27770545094444</v>
      </c>
      <c r="P90" s="14">
        <f>'Scenario Inputs'!U53*('Scenario Inputs'!U3/'Scenario Inputs'!$G$3)</f>
        <v>480.70325955996344</v>
      </c>
      <c r="Q90" s="14">
        <f>'Scenario Inputs'!V53*('Scenario Inputs'!V3/'Scenario Inputs'!$G$3)</f>
        <v>490.31732475116269</v>
      </c>
      <c r="R90" s="14">
        <f>'Scenario Inputs'!W53*('Scenario Inputs'!W3/'Scenario Inputs'!$G$3)</f>
        <v>500.12367124618589</v>
      </c>
      <c r="S90" s="14">
        <f>'Scenario Inputs'!X53*('Scenario Inputs'!X3/'Scenario Inputs'!$G$3)</f>
        <v>510.12614467110961</v>
      </c>
      <c r="T90" s="14">
        <f>'Scenario Inputs'!Y53*('Scenario Inputs'!Y3/'Scenario Inputs'!$G$3)</f>
        <v>233.57941697642991</v>
      </c>
      <c r="U90" s="14">
        <f>'Scenario Inputs'!Z53*('Scenario Inputs'!Z3/'Scenario Inputs'!$G$3)</f>
        <v>238.25100531595851</v>
      </c>
      <c r="V90" s="14">
        <f>'Scenario Inputs'!AA53*('Scenario Inputs'!AA3/'Scenario Inputs'!$G$3)</f>
        <v>243.01602542227772</v>
      </c>
      <c r="W90" s="14">
        <f>'Scenario Inputs'!AB53*('Scenario Inputs'!AB3/'Scenario Inputs'!$G$3)</f>
        <v>247.87634593072323</v>
      </c>
      <c r="X90" s="14">
        <f>'Scenario Inputs'!AC53*('Scenario Inputs'!AC3/'Scenario Inputs'!$G$3)</f>
        <v>252.83387284933772</v>
      </c>
      <c r="Y90" s="14">
        <f>'Scenario Inputs'!AD53*('Scenario Inputs'!AD3/'Scenario Inputs'!$G$3)</f>
        <v>240.75704807815467</v>
      </c>
      <c r="Z90" s="14">
        <f>'Scenario Inputs'!AE53*('Scenario Inputs'!AE3/'Scenario Inputs'!$G$3)</f>
        <v>245.57218903971776</v>
      </c>
      <c r="AA90" s="14">
        <f>'Scenario Inputs'!AF53*('Scenario Inputs'!AF3/'Scenario Inputs'!$G$3)</f>
        <v>250.4836328205121</v>
      </c>
      <c r="AB90" s="14">
        <f>'Scenario Inputs'!AG53*('Scenario Inputs'!AG3/'Scenario Inputs'!$G$3)</f>
        <v>255.49330547692233</v>
      </c>
      <c r="AC90" s="24">
        <f>'Scenario Inputs'!AH53*('Scenario Inputs'!AH3/'Scenario Inputs'!$G$3)</f>
        <v>260.6031715864608</v>
      </c>
    </row>
    <row r="91" spans="2:29" x14ac:dyDescent="0.3">
      <c r="B91" s="3" t="s">
        <v>88</v>
      </c>
      <c r="C91" s="3" t="s">
        <v>86</v>
      </c>
      <c r="D91" s="3" t="s">
        <v>87</v>
      </c>
      <c r="E91" s="15">
        <f>'Scenario Inputs'!J57*('Scenario Inputs'!J3/'Scenario Inputs'!$G$3)</f>
        <v>0.63056633474304091</v>
      </c>
      <c r="F91" s="15">
        <f>'Scenario Inputs'!K57*('Scenario Inputs'!K3/'Scenario Inputs'!$G$3)</f>
        <v>3.5587669908132002</v>
      </c>
      <c r="G91" s="15">
        <f>'Scenario Inputs'!L57*('Scenario Inputs'!L3/'Scenario Inputs'!$G$3)</f>
        <v>5.9580885924343168</v>
      </c>
      <c r="H91" s="15">
        <f>'Scenario Inputs'!M57*('Scenario Inputs'!M3/'Scenario Inputs'!$G$3)</f>
        <v>8.8180168339606073</v>
      </c>
      <c r="I91" s="15">
        <f>'Scenario Inputs'!N57*('Scenario Inputs'!N3/'Scenario Inputs'!$G$3)</f>
        <v>20.686829671816625</v>
      </c>
      <c r="J91" s="15">
        <f>'Scenario Inputs'!O57*('Scenario Inputs'!O3/'Scenario Inputs'!$G$3)</f>
        <v>23.07417329099415</v>
      </c>
      <c r="K91" s="15">
        <f>'Scenario Inputs'!P57*('Scenario Inputs'!P3/'Scenario Inputs'!$G$3)</f>
        <v>23.305300721442311</v>
      </c>
      <c r="L91" s="15">
        <f>'Scenario Inputs'!Q57*('Scenario Inputs'!Q3/'Scenario Inputs'!$G$3)</f>
        <v>23.54918862746332</v>
      </c>
      <c r="M91" s="15">
        <f>'Scenario Inputs'!R57*('Scenario Inputs'!R3/'Scenario Inputs'!$G$3)</f>
        <v>23.807539576962299</v>
      </c>
      <c r="N91" s="15">
        <f>'Scenario Inputs'!S57*('Scenario Inputs'!S3/'Scenario Inputs'!$G$3)</f>
        <v>24.027418906028156</v>
      </c>
      <c r="O91" s="15">
        <f>'Scenario Inputs'!T57*('Scenario Inputs'!T3/'Scenario Inputs'!$G$3)</f>
        <v>17.033649911448332</v>
      </c>
      <c r="P91" s="15">
        <f>'Scenario Inputs'!U57*('Scenario Inputs'!U3/'Scenario Inputs'!$G$3)</f>
        <v>17.374322909677304</v>
      </c>
      <c r="Q91" s="15">
        <f>'Scenario Inputs'!V57*('Scenario Inputs'!V3/'Scenario Inputs'!$G$3)</f>
        <v>17.721809367870851</v>
      </c>
      <c r="R91" s="15">
        <f>'Scenario Inputs'!W57*('Scenario Inputs'!W3/'Scenario Inputs'!$G$3)</f>
        <v>18.076245555228265</v>
      </c>
      <c r="S91" s="15">
        <f>'Scenario Inputs'!X57*('Scenario Inputs'!X3/'Scenario Inputs'!$G$3)</f>
        <v>18.437770466332832</v>
      </c>
      <c r="T91" s="15">
        <f>'Scenario Inputs'!Y57*('Scenario Inputs'!Y3/'Scenario Inputs'!$G$3)</f>
        <v>0</v>
      </c>
      <c r="U91" s="15">
        <f>'Scenario Inputs'!Z57*('Scenario Inputs'!Z3/'Scenario Inputs'!$G$3)</f>
        <v>0</v>
      </c>
      <c r="V91" s="15">
        <f>'Scenario Inputs'!AA57*('Scenario Inputs'!AA3/'Scenario Inputs'!$G$3)</f>
        <v>0</v>
      </c>
      <c r="W91" s="15">
        <f>'Scenario Inputs'!AB57*('Scenario Inputs'!AB3/'Scenario Inputs'!$G$3)</f>
        <v>0</v>
      </c>
      <c r="X91" s="15">
        <f>'Scenario Inputs'!AC57*('Scenario Inputs'!AC3/'Scenario Inputs'!$G$3)</f>
        <v>0</v>
      </c>
      <c r="Y91" s="15">
        <f>'Scenario Inputs'!AD57*('Scenario Inputs'!AD3/'Scenario Inputs'!$G$3)</f>
        <v>0</v>
      </c>
      <c r="Z91" s="15">
        <f>'Scenario Inputs'!AE57*('Scenario Inputs'!AE3/'Scenario Inputs'!$G$3)</f>
        <v>0</v>
      </c>
      <c r="AA91" s="15">
        <f>'Scenario Inputs'!AF57*('Scenario Inputs'!AF3/'Scenario Inputs'!$G$3)</f>
        <v>0</v>
      </c>
      <c r="AB91" s="15">
        <f>'Scenario Inputs'!AG57*('Scenario Inputs'!AG3/'Scenario Inputs'!$G$3)</f>
        <v>0</v>
      </c>
      <c r="AC91" s="159">
        <f>'Scenario Inputs'!AH57*('Scenario Inputs'!AH3/'Scenario Inputs'!$G$3)</f>
        <v>0</v>
      </c>
    </row>
    <row r="92" spans="2:29" x14ac:dyDescent="0.3">
      <c r="B92" s="17" t="s">
        <v>89</v>
      </c>
      <c r="C92" s="17" t="s">
        <v>86</v>
      </c>
      <c r="D92" s="17" t="s">
        <v>87</v>
      </c>
      <c r="E92" s="16">
        <f t="shared" ref="E92:AC92" si="95">E91+E90</f>
        <v>173.27831053024187</v>
      </c>
      <c r="F92" s="16">
        <f t="shared" si="95"/>
        <v>273.49393248857183</v>
      </c>
      <c r="G92" s="16">
        <f t="shared" si="95"/>
        <v>317.82568114025224</v>
      </c>
      <c r="H92" s="16">
        <f t="shared" si="95"/>
        <v>278.55210527362681</v>
      </c>
      <c r="I92" s="16">
        <f t="shared" si="95"/>
        <v>188.36228245234554</v>
      </c>
      <c r="J92" s="16">
        <f t="shared" si="95"/>
        <v>613.49608355954649</v>
      </c>
      <c r="K92" s="16">
        <f t="shared" si="95"/>
        <v>618.64377270853004</v>
      </c>
      <c r="L92" s="16">
        <f t="shared" si="95"/>
        <v>625.5692128862338</v>
      </c>
      <c r="M92" s="16">
        <f t="shared" si="95"/>
        <v>630.59224059901737</v>
      </c>
      <c r="N92" s="16">
        <f t="shared" si="95"/>
        <v>637.40646871897707</v>
      </c>
      <c r="O92" s="16">
        <f t="shared" si="95"/>
        <v>488.31135536239276</v>
      </c>
      <c r="P92" s="16">
        <f t="shared" si="95"/>
        <v>498.07758246964073</v>
      </c>
      <c r="Q92" s="16">
        <f t="shared" si="95"/>
        <v>508.03913411903352</v>
      </c>
      <c r="R92" s="16">
        <f t="shared" si="95"/>
        <v>518.19991680141413</v>
      </c>
      <c r="S92" s="16">
        <f t="shared" si="95"/>
        <v>528.56391513744245</v>
      </c>
      <c r="T92" s="16">
        <f t="shared" si="95"/>
        <v>233.57941697642991</v>
      </c>
      <c r="U92" s="16">
        <f t="shared" si="95"/>
        <v>238.25100531595851</v>
      </c>
      <c r="V92" s="16">
        <f t="shared" si="95"/>
        <v>243.01602542227772</v>
      </c>
      <c r="W92" s="16">
        <f t="shared" si="95"/>
        <v>247.87634593072323</v>
      </c>
      <c r="X92" s="16">
        <f t="shared" si="95"/>
        <v>252.83387284933772</v>
      </c>
      <c r="Y92" s="16">
        <f t="shared" si="95"/>
        <v>240.75704807815467</v>
      </c>
      <c r="Z92" s="16">
        <f t="shared" si="95"/>
        <v>245.57218903971776</v>
      </c>
      <c r="AA92" s="16">
        <f t="shared" si="95"/>
        <v>250.4836328205121</v>
      </c>
      <c r="AB92" s="16">
        <f t="shared" si="95"/>
        <v>255.49330547692233</v>
      </c>
      <c r="AC92" s="69">
        <f t="shared" si="95"/>
        <v>260.6031715864608</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172.64774419549883</v>
      </c>
      <c r="F94" s="41">
        <f t="shared" ref="F94:AC94" si="96">F90</f>
        <v>269.93516549775865</v>
      </c>
      <c r="G94" s="41">
        <f t="shared" si="96"/>
        <v>311.86759254781794</v>
      </c>
      <c r="H94" s="41">
        <f t="shared" si="96"/>
        <v>269.73408843966621</v>
      </c>
      <c r="I94" s="41">
        <f t="shared" si="96"/>
        <v>167.67545278052893</v>
      </c>
      <c r="J94" s="41">
        <f t="shared" si="96"/>
        <v>590.42191026855232</v>
      </c>
      <c r="K94" s="41">
        <f t="shared" si="96"/>
        <v>595.3384719870877</v>
      </c>
      <c r="L94" s="41">
        <f t="shared" si="96"/>
        <v>602.02002425877049</v>
      </c>
      <c r="M94" s="41">
        <f t="shared" si="96"/>
        <v>606.78470102205506</v>
      </c>
      <c r="N94" s="41">
        <f t="shared" si="96"/>
        <v>613.37904981294889</v>
      </c>
      <c r="O94" s="41">
        <f t="shared" si="96"/>
        <v>471.27770545094444</v>
      </c>
      <c r="P94" s="41">
        <f t="shared" si="96"/>
        <v>480.70325955996344</v>
      </c>
      <c r="Q94" s="41">
        <f t="shared" si="96"/>
        <v>490.31732475116269</v>
      </c>
      <c r="R94" s="41">
        <f t="shared" si="96"/>
        <v>500.12367124618589</v>
      </c>
      <c r="S94" s="41">
        <f t="shared" si="96"/>
        <v>510.12614467110961</v>
      </c>
      <c r="T94" s="41">
        <f t="shared" si="96"/>
        <v>233.57941697642991</v>
      </c>
      <c r="U94" s="41">
        <f t="shared" si="96"/>
        <v>238.25100531595851</v>
      </c>
      <c r="V94" s="41">
        <f t="shared" si="96"/>
        <v>243.01602542227772</v>
      </c>
      <c r="W94" s="41">
        <f t="shared" si="96"/>
        <v>247.87634593072323</v>
      </c>
      <c r="X94" s="41">
        <f t="shared" si="96"/>
        <v>252.83387284933772</v>
      </c>
      <c r="Y94" s="41">
        <f t="shared" si="96"/>
        <v>240.75704807815467</v>
      </c>
      <c r="Z94" s="41">
        <f t="shared" si="96"/>
        <v>245.57218903971776</v>
      </c>
      <c r="AA94" s="41">
        <f t="shared" si="96"/>
        <v>250.4836328205121</v>
      </c>
      <c r="AB94" s="41">
        <f t="shared" si="96"/>
        <v>255.49330547692233</v>
      </c>
      <c r="AC94" s="41">
        <f t="shared" si="96"/>
        <v>260.6031715864608</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169.47275217974359</v>
      </c>
      <c r="G98" s="74">
        <f t="shared" ref="G98:AC98" si="97">F107</f>
        <v>431.47539304591902</v>
      </c>
      <c r="H98" s="74">
        <f t="shared" si="97"/>
        <v>730.05019017234747</v>
      </c>
      <c r="I98" s="74">
        <f t="shared" si="97"/>
        <v>982.03660161462528</v>
      </c>
      <c r="J98" s="74">
        <f t="shared" si="97"/>
        <v>1129.4275425192791</v>
      </c>
      <c r="K98" s="74">
        <f t="shared" si="97"/>
        <v>1689.2089927942418</v>
      </c>
      <c r="L98" s="74">
        <f t="shared" si="97"/>
        <v>2244.0116812472997</v>
      </c>
      <c r="M98" s="74">
        <f t="shared" si="97"/>
        <v>2795.6553462558968</v>
      </c>
      <c r="N98" s="74">
        <f t="shared" si="97"/>
        <v>3342.313695843276</v>
      </c>
      <c r="O98" s="74">
        <f t="shared" si="97"/>
        <v>3885.8700751592519</v>
      </c>
      <c r="P98" s="74">
        <f t="shared" si="97"/>
        <v>4280.417637718494</v>
      </c>
      <c r="Q98" s="74">
        <f t="shared" si="97"/>
        <v>4677.3066811599265</v>
      </c>
      <c r="R98" s="74">
        <f t="shared" si="97"/>
        <v>5076.6812374043902</v>
      </c>
      <c r="S98" s="74">
        <f t="shared" si="97"/>
        <v>5478.6865164544788</v>
      </c>
      <c r="T98" s="74">
        <f t="shared" si="97"/>
        <v>5883.4689597774768</v>
      </c>
      <c r="U98" s="74">
        <f t="shared" si="97"/>
        <v>6009.7003623638311</v>
      </c>
      <c r="V98" s="74">
        <f t="shared" si="97"/>
        <v>6138.3064240250096</v>
      </c>
      <c r="W98" s="74">
        <f t="shared" si="97"/>
        <v>6269.3372647391188</v>
      </c>
      <c r="X98" s="74">
        <f t="shared" si="97"/>
        <v>6402.8439608739109</v>
      </c>
      <c r="Y98" s="74">
        <f t="shared" si="97"/>
        <v>6538.8785651204671</v>
      </c>
      <c r="Z98" s="74">
        <f t="shared" si="97"/>
        <v>6660.6757096892416</v>
      </c>
      <c r="AA98" s="74">
        <f t="shared" si="97"/>
        <v>6785.0660947118868</v>
      </c>
      <c r="AB98" s="74">
        <f t="shared" si="97"/>
        <v>6912.0988298362936</v>
      </c>
      <c r="AC98" s="74">
        <f t="shared" si="97"/>
        <v>7041.8240551616154</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3.3894550435949125</v>
      </c>
      <c r="G100" s="43">
        <f t="shared" ref="G100:AC100" si="98">G99*G98</f>
        <v>8.6295078609182916</v>
      </c>
      <c r="H100" s="25">
        <f t="shared" si="98"/>
        <v>14.601003803446963</v>
      </c>
      <c r="I100" s="25">
        <f t="shared" si="98"/>
        <v>19.640732032292522</v>
      </c>
      <c r="J100" s="25">
        <f t="shared" si="98"/>
        <v>22.588550850385349</v>
      </c>
      <c r="K100" s="25">
        <f t="shared" si="98"/>
        <v>33.784179855884865</v>
      </c>
      <c r="L100" s="25">
        <f t="shared" si="98"/>
        <v>44.880233624946534</v>
      </c>
      <c r="M100" s="25">
        <f t="shared" si="98"/>
        <v>55.913106925117368</v>
      </c>
      <c r="N100" s="25">
        <f t="shared" si="98"/>
        <v>66.846273916865584</v>
      </c>
      <c r="O100" s="25">
        <f t="shared" si="98"/>
        <v>77.717401503185101</v>
      </c>
      <c r="P100" s="25">
        <f t="shared" si="98"/>
        <v>85.60835275436996</v>
      </c>
      <c r="Q100" s="25">
        <f t="shared" si="98"/>
        <v>93.546133623198614</v>
      </c>
      <c r="R100" s="25">
        <f t="shared" si="98"/>
        <v>101.53362474808789</v>
      </c>
      <c r="S100" s="25">
        <f t="shared" si="98"/>
        <v>109.57373032908967</v>
      </c>
      <c r="T100" s="25">
        <f t="shared" si="98"/>
        <v>117.66937919554964</v>
      </c>
      <c r="U100" s="25">
        <f t="shared" si="98"/>
        <v>120.19400724727673</v>
      </c>
      <c r="V100" s="25">
        <f t="shared" si="98"/>
        <v>122.7661284805003</v>
      </c>
      <c r="W100" s="25">
        <f t="shared" si="98"/>
        <v>125.38674529478249</v>
      </c>
      <c r="X100" s="25">
        <f t="shared" si="98"/>
        <v>128.05687921747833</v>
      </c>
      <c r="Y100" s="25">
        <f t="shared" si="98"/>
        <v>130.77757130240946</v>
      </c>
      <c r="Z100" s="25">
        <f t="shared" si="98"/>
        <v>133.21351419378496</v>
      </c>
      <c r="AA100" s="25">
        <f t="shared" si="98"/>
        <v>135.70132189423785</v>
      </c>
      <c r="AB100" s="25">
        <f t="shared" si="98"/>
        <v>138.241976596726</v>
      </c>
      <c r="AC100" s="25">
        <f t="shared" si="98"/>
        <v>140.83648110323244</v>
      </c>
    </row>
    <row r="101" spans="2:29" x14ac:dyDescent="0.3">
      <c r="B101" s="19" t="s">
        <v>96</v>
      </c>
      <c r="C101" s="3" t="s">
        <v>86</v>
      </c>
      <c r="D101" s="3" t="s">
        <v>87</v>
      </c>
      <c r="E101" s="25">
        <f t="shared" ref="E101" si="99">E94</f>
        <v>172.64774419549883</v>
      </c>
      <c r="F101" s="25">
        <f t="shared" ref="F101:AC101" si="100">F94</f>
        <v>269.93516549775865</v>
      </c>
      <c r="G101" s="25">
        <f t="shared" si="100"/>
        <v>311.86759254781794</v>
      </c>
      <c r="H101" s="25">
        <f t="shared" si="100"/>
        <v>269.73408843966621</v>
      </c>
      <c r="I101" s="25">
        <f t="shared" si="100"/>
        <v>167.67545278052893</v>
      </c>
      <c r="J101" s="25">
        <f t="shared" si="100"/>
        <v>590.42191026855232</v>
      </c>
      <c r="K101" s="25">
        <f t="shared" si="100"/>
        <v>595.3384719870877</v>
      </c>
      <c r="L101" s="25">
        <f t="shared" si="100"/>
        <v>602.02002425877049</v>
      </c>
      <c r="M101" s="25">
        <f t="shared" si="100"/>
        <v>606.78470102205506</v>
      </c>
      <c r="N101" s="25">
        <f t="shared" si="100"/>
        <v>613.37904981294889</v>
      </c>
      <c r="O101" s="25">
        <f t="shared" si="100"/>
        <v>471.27770545094444</v>
      </c>
      <c r="P101" s="25">
        <f t="shared" si="100"/>
        <v>480.70325955996344</v>
      </c>
      <c r="Q101" s="25">
        <f t="shared" si="100"/>
        <v>490.31732475116269</v>
      </c>
      <c r="R101" s="25">
        <f t="shared" si="100"/>
        <v>500.12367124618589</v>
      </c>
      <c r="S101" s="25">
        <f t="shared" si="100"/>
        <v>510.12614467110961</v>
      </c>
      <c r="T101" s="25">
        <f t="shared" si="100"/>
        <v>233.57941697642991</v>
      </c>
      <c r="U101" s="25">
        <f t="shared" si="100"/>
        <v>238.25100531595851</v>
      </c>
      <c r="V101" s="25">
        <f t="shared" si="100"/>
        <v>243.01602542227772</v>
      </c>
      <c r="W101" s="25">
        <f t="shared" si="100"/>
        <v>247.87634593072323</v>
      </c>
      <c r="X101" s="25">
        <f t="shared" si="100"/>
        <v>252.83387284933772</v>
      </c>
      <c r="Y101" s="25">
        <f t="shared" si="100"/>
        <v>240.75704807815467</v>
      </c>
      <c r="Z101" s="25">
        <f t="shared" si="100"/>
        <v>245.57218903971776</v>
      </c>
      <c r="AA101" s="25">
        <f t="shared" si="100"/>
        <v>250.4836328205121</v>
      </c>
      <c r="AB101" s="25">
        <f t="shared" si="100"/>
        <v>255.49330547692233</v>
      </c>
      <c r="AC101" s="25">
        <f t="shared" si="100"/>
        <v>260.6031715864608</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Inputs'!J62</f>
        <v>3.678E-2</v>
      </c>
      <c r="F103" s="26">
        <f>'Scenario Inputs'!K62</f>
        <v>3.678E-2</v>
      </c>
      <c r="G103" s="26">
        <f>'Scenario Inputs'!L62</f>
        <v>3.678E-2</v>
      </c>
      <c r="H103" s="26">
        <f>'Scenario Inputs'!M62</f>
        <v>3.678E-2</v>
      </c>
      <c r="I103" s="26">
        <f>'Scenario Inputs'!N62</f>
        <v>3.678E-2</v>
      </c>
      <c r="J103" s="26">
        <f>'Scenario Inputs'!O62</f>
        <v>3.678E-2</v>
      </c>
      <c r="K103" s="26">
        <f>'Scenario Inputs'!P62</f>
        <v>3.678E-2</v>
      </c>
      <c r="L103" s="26">
        <f>'Scenario Inputs'!Q62</f>
        <v>3.678E-2</v>
      </c>
      <c r="M103" s="26">
        <f>'Scenario Inputs'!R62</f>
        <v>3.678E-2</v>
      </c>
      <c r="N103" s="26">
        <f>'Scenario Inputs'!S62</f>
        <v>3.678E-2</v>
      </c>
      <c r="O103" s="26">
        <f>'Scenario Inputs'!T62</f>
        <v>3.678E-2</v>
      </c>
      <c r="P103" s="26">
        <f>'Scenario Inputs'!U62</f>
        <v>3.678E-2</v>
      </c>
      <c r="Q103" s="26">
        <f>'Scenario Inputs'!V62</f>
        <v>3.678E-2</v>
      </c>
      <c r="R103" s="26">
        <f>'Scenario Inputs'!W62</f>
        <v>3.678E-2</v>
      </c>
      <c r="S103" s="26">
        <f>'Scenario Inputs'!X62</f>
        <v>3.678E-2</v>
      </c>
      <c r="T103" s="26">
        <f>'Scenario Inputs'!Y62</f>
        <v>3.678E-2</v>
      </c>
      <c r="U103" s="26">
        <f>'Scenario Inputs'!Z62</f>
        <v>3.678E-2</v>
      </c>
      <c r="V103" s="26">
        <f>'Scenario Inputs'!AA62</f>
        <v>3.678E-2</v>
      </c>
      <c r="W103" s="26">
        <f>'Scenario Inputs'!AB62</f>
        <v>3.678E-2</v>
      </c>
      <c r="X103" s="26">
        <f>'Scenario Inputs'!AC62</f>
        <v>3.678E-2</v>
      </c>
      <c r="Y103" s="26">
        <f>'Scenario Inputs'!AD62</f>
        <v>3.678E-2</v>
      </c>
      <c r="Z103" s="26">
        <f>'Scenario Inputs'!AE62</f>
        <v>3.678E-2</v>
      </c>
      <c r="AA103" s="26">
        <f>'Scenario Inputs'!AF62</f>
        <v>3.678E-2</v>
      </c>
      <c r="AB103" s="26">
        <f>'Scenario Inputs'!AG62</f>
        <v>3.678E-2</v>
      </c>
      <c r="AC103" s="26">
        <f>'Scenario Inputs'!AH62</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101">(E98+E100)*E103</f>
        <v>0</v>
      </c>
      <c r="F105" s="43">
        <f t="shared" ref="F105:AC105" si="102">(F98+F100)*F103</f>
        <v>6.3578719816743909</v>
      </c>
      <c r="G105" s="43">
        <f t="shared" si="102"/>
        <v>16.187058255353477</v>
      </c>
      <c r="H105" s="43">
        <f t="shared" si="102"/>
        <v>27.388270914429718</v>
      </c>
      <c r="I105" s="43">
        <f t="shared" si="102"/>
        <v>36.841692331533636</v>
      </c>
      <c r="J105" s="43">
        <f t="shared" si="102"/>
        <v>42.371151914136263</v>
      </c>
      <c r="K105" s="43">
        <f t="shared" si="102"/>
        <v>63.371688890071653</v>
      </c>
      <c r="L105" s="43">
        <f t="shared" si="102"/>
        <v>84.185444629001211</v>
      </c>
      <c r="M105" s="43">
        <f t="shared" si="102"/>
        <v>104.88068770799771</v>
      </c>
      <c r="N105" s="43">
        <f t="shared" si="102"/>
        <v>125.388903687778</v>
      </c>
      <c r="O105" s="43">
        <f t="shared" si="102"/>
        <v>145.78074739164444</v>
      </c>
      <c r="P105" s="43">
        <f t="shared" si="102"/>
        <v>160.58243592959192</v>
      </c>
      <c r="Q105" s="43">
        <f t="shared" si="102"/>
        <v>175.47196652772334</v>
      </c>
      <c r="R105" s="43">
        <f t="shared" si="102"/>
        <v>190.45474262996817</v>
      </c>
      <c r="S105" s="43">
        <f t="shared" si="102"/>
        <v>205.53621187669967</v>
      </c>
      <c r="T105" s="43">
        <f t="shared" si="102"/>
        <v>220.72186810742789</v>
      </c>
      <c r="U105" s="43">
        <f t="shared" si="102"/>
        <v>225.45751491429655</v>
      </c>
      <c r="V105" s="43">
        <f t="shared" si="102"/>
        <v>230.28224848115264</v>
      </c>
      <c r="W105" s="43">
        <f t="shared" si="102"/>
        <v>235.19794908904689</v>
      </c>
      <c r="X105" s="43">
        <f t="shared" si="102"/>
        <v>240.20653289856128</v>
      </c>
      <c r="Y105" s="43">
        <f t="shared" si="102"/>
        <v>245.30995269763341</v>
      </c>
      <c r="Z105" s="43">
        <f t="shared" si="102"/>
        <v>249.87924565441773</v>
      </c>
      <c r="AA105" s="43">
        <f t="shared" si="102"/>
        <v>254.54582558277326</v>
      </c>
      <c r="AB105" s="43">
        <f t="shared" si="102"/>
        <v>259.31153486060646</v>
      </c>
      <c r="AC105" s="43">
        <f t="shared" si="102"/>
        <v>264.17825452382112</v>
      </c>
    </row>
    <row r="106" spans="2:29" x14ac:dyDescent="0.3">
      <c r="B106" s="18" t="s">
        <v>234</v>
      </c>
      <c r="C106" s="3" t="s">
        <v>86</v>
      </c>
      <c r="D106" s="3" t="s">
        <v>87</v>
      </c>
      <c r="E106" s="43">
        <f t="shared" ref="E106" si="103">E101*E102*E103</f>
        <v>3.1749920157552234</v>
      </c>
      <c r="F106" s="43">
        <f t="shared" ref="F106:AC106" si="104">F101*F102*F103</f>
        <v>4.9641076935037818</v>
      </c>
      <c r="G106" s="43">
        <f t="shared" si="104"/>
        <v>5.735245026954372</v>
      </c>
      <c r="H106" s="43">
        <f t="shared" si="104"/>
        <v>4.9604098864054613</v>
      </c>
      <c r="I106" s="43">
        <f t="shared" si="104"/>
        <v>3.0835515766339272</v>
      </c>
      <c r="J106" s="43">
        <f t="shared" si="104"/>
        <v>10.857858929838677</v>
      </c>
      <c r="K106" s="43">
        <f t="shared" si="104"/>
        <v>10.948274499842542</v>
      </c>
      <c r="L106" s="43">
        <f t="shared" si="104"/>
        <v>11.07114824611879</v>
      </c>
      <c r="M106" s="43">
        <f t="shared" si="104"/>
        <v>11.158770651795592</v>
      </c>
      <c r="N106" s="43">
        <f t="shared" si="104"/>
        <v>11.280040726060131</v>
      </c>
      <c r="O106" s="43">
        <f t="shared" si="104"/>
        <v>8.6667970032428681</v>
      </c>
      <c r="P106" s="43">
        <f t="shared" si="104"/>
        <v>8.8401329433077276</v>
      </c>
      <c r="Q106" s="43">
        <f t="shared" si="104"/>
        <v>9.0169356021738825</v>
      </c>
      <c r="R106" s="43">
        <f t="shared" si="104"/>
        <v>9.1972743142173581</v>
      </c>
      <c r="S106" s="43">
        <f t="shared" si="104"/>
        <v>9.3812198005017056</v>
      </c>
      <c r="T106" s="43">
        <f t="shared" si="104"/>
        <v>4.295525478196546</v>
      </c>
      <c r="U106" s="43">
        <f t="shared" si="104"/>
        <v>4.3814359877604767</v>
      </c>
      <c r="V106" s="43">
        <f t="shared" si="104"/>
        <v>4.4690647075156873</v>
      </c>
      <c r="W106" s="43">
        <f t="shared" si="104"/>
        <v>4.5584460016660007</v>
      </c>
      <c r="X106" s="43">
        <f t="shared" si="104"/>
        <v>4.649614921699321</v>
      </c>
      <c r="Y106" s="43">
        <f t="shared" si="104"/>
        <v>4.4275221141572647</v>
      </c>
      <c r="Z106" s="43">
        <f t="shared" si="104"/>
        <v>4.5160725564404096</v>
      </c>
      <c r="AA106" s="43">
        <f t="shared" si="104"/>
        <v>4.6063940075692171</v>
      </c>
      <c r="AB106" s="43">
        <f t="shared" si="104"/>
        <v>4.6985218877206014</v>
      </c>
      <c r="AC106" s="43">
        <f t="shared" si="104"/>
        <v>4.7924923254750142</v>
      </c>
    </row>
    <row r="107" spans="2:29" x14ac:dyDescent="0.3">
      <c r="B107" s="22" t="s">
        <v>244</v>
      </c>
      <c r="C107" s="23" t="s">
        <v>86</v>
      </c>
      <c r="D107" s="23" t="s">
        <v>87</v>
      </c>
      <c r="E107" s="76">
        <f>E98+E100+E101-E105-E106</f>
        <v>169.47275217974359</v>
      </c>
      <c r="F107" s="76">
        <f>F98+F100+F101-F105-F106</f>
        <v>431.47539304591902</v>
      </c>
      <c r="G107" s="76">
        <f t="shared" ref="G107:AC107" si="105">G98+G100+G101-G105-G106</f>
        <v>730.05019017234747</v>
      </c>
      <c r="H107" s="76">
        <f t="shared" si="105"/>
        <v>982.03660161462528</v>
      </c>
      <c r="I107" s="76">
        <f t="shared" si="105"/>
        <v>1129.4275425192791</v>
      </c>
      <c r="J107" s="76">
        <f t="shared" si="105"/>
        <v>1689.2089927942418</v>
      </c>
      <c r="K107" s="76">
        <f t="shared" si="105"/>
        <v>2244.0116812472997</v>
      </c>
      <c r="L107" s="76">
        <f t="shared" si="105"/>
        <v>2795.6553462558968</v>
      </c>
      <c r="M107" s="76">
        <f t="shared" si="105"/>
        <v>3342.313695843276</v>
      </c>
      <c r="N107" s="76">
        <f t="shared" si="105"/>
        <v>3885.8700751592519</v>
      </c>
      <c r="O107" s="76">
        <f t="shared" si="105"/>
        <v>4280.417637718494</v>
      </c>
      <c r="P107" s="76">
        <f t="shared" si="105"/>
        <v>4677.3066811599265</v>
      </c>
      <c r="Q107" s="76">
        <f t="shared" si="105"/>
        <v>5076.6812374043902</v>
      </c>
      <c r="R107" s="76">
        <f t="shared" si="105"/>
        <v>5478.6865164544788</v>
      </c>
      <c r="S107" s="76">
        <f t="shared" si="105"/>
        <v>5883.4689597774768</v>
      </c>
      <c r="T107" s="76">
        <f t="shared" si="105"/>
        <v>6009.7003623638311</v>
      </c>
      <c r="U107" s="76">
        <f t="shared" si="105"/>
        <v>6138.3064240250096</v>
      </c>
      <c r="V107" s="76">
        <f t="shared" si="105"/>
        <v>6269.3372647391188</v>
      </c>
      <c r="W107" s="76">
        <f t="shared" si="105"/>
        <v>6402.8439608739109</v>
      </c>
      <c r="X107" s="76">
        <f t="shared" si="105"/>
        <v>6538.8785651204671</v>
      </c>
      <c r="Y107" s="76">
        <f t="shared" si="105"/>
        <v>6660.6757096892416</v>
      </c>
      <c r="Z107" s="76">
        <f t="shared" si="105"/>
        <v>6785.0660947118868</v>
      </c>
      <c r="AA107" s="76">
        <f t="shared" si="105"/>
        <v>6912.0988298362936</v>
      </c>
      <c r="AB107" s="76">
        <f t="shared" si="105"/>
        <v>7041.8240551616154</v>
      </c>
      <c r="AC107" s="76">
        <f t="shared" si="105"/>
        <v>7174.2929610020128</v>
      </c>
    </row>
    <row r="108" spans="2:29" x14ac:dyDescent="0.3">
      <c r="B108" s="27" t="s">
        <v>245</v>
      </c>
      <c r="C108" s="28" t="s">
        <v>86</v>
      </c>
      <c r="D108" s="28" t="s">
        <v>87</v>
      </c>
      <c r="E108" s="170">
        <f t="shared" ref="E108" si="106">AVERAGE(SUM(E98,E100),(E107*(1/(1+E115))))</f>
        <v>82.085029632734475</v>
      </c>
      <c r="F108" s="170">
        <f t="shared" ref="F108" si="107">AVERAGE(SUM(F98,F100),(F107*(1/(1+F115))))</f>
        <v>295.41850700502346</v>
      </c>
      <c r="G108" s="170">
        <f t="shared" ref="G108" si="108">AVERAGE(SUM(G98,G100),(G107*(1/(1+G115))))</f>
        <v>573.65614616801099</v>
      </c>
      <c r="H108" s="170">
        <f t="shared" ref="H108" si="109">AVERAGE(SUM(H98,H100),(H107*(1/(1+H115))))</f>
        <v>847.98025242460426</v>
      </c>
      <c r="I108" s="170">
        <f t="shared" ref="I108" si="110">AVERAGE(SUM(I98,I100),(I107*(1/(1+I115))))</f>
        <v>1047.8829090588938</v>
      </c>
      <c r="J108" s="170">
        <f t="shared" ref="J108" si="111">AVERAGE(SUM(J98,J100),(J107*(1/(1+J115))))</f>
        <v>1394.1854141139913</v>
      </c>
      <c r="K108" s="170">
        <f t="shared" ref="K108" si="112">AVERAGE(SUM(K98,K100),(K107*(1/(1+K115))))</f>
        <v>1948.3955891572341</v>
      </c>
      <c r="L108" s="170">
        <f t="shared" ref="L108" si="113">AVERAGE(SUM(L98,L100),(L107*(1/(1+L115))))</f>
        <v>2498.5365058502939</v>
      </c>
      <c r="M108" s="170">
        <f t="shared" ref="M108" si="114">AVERAGE(SUM(M98,M100),(M107*(1/(1+M115))))</f>
        <v>3044.6516565252532</v>
      </c>
      <c r="N108" s="170">
        <f t="shared" ref="N108" si="115">AVERAGE(SUM(N98,N100),(N107*(1/(1+N115))))</f>
        <v>3586.721840522448</v>
      </c>
      <c r="O108" s="170">
        <f t="shared" ref="O108" si="116">AVERAGE(SUM(O98,O100),(O107*(1/(1+O115))))</f>
        <v>4055.036806101486</v>
      </c>
      <c r="P108" s="170">
        <f t="shared" ref="P108" si="117">AVERAGE(SUM(P98,P100),(P107*(1/(1+P115))))</f>
        <v>4448.4913838637331</v>
      </c>
      <c r="Q108" s="170">
        <f t="shared" ref="Q108" si="118">AVERAGE(SUM(Q98,Q100),(Q107*(1/(1+Q115))))</f>
        <v>4844.3439882325929</v>
      </c>
      <c r="R108" s="170">
        <f t="shared" ref="R108" si="119">AVERAGE(SUM(R98,R100),(R107*(1/(1+R115))))</f>
        <v>5242.7384087254104</v>
      </c>
      <c r="S108" s="170">
        <f t="shared" ref="S108" si="120">AVERAGE(SUM(S98,S100),(S107*(1/(1+S115))))</f>
        <v>5643.8196321477062</v>
      </c>
      <c r="T108" s="170">
        <f t="shared" ref="T108" si="121">AVERAGE(SUM(T98,T100),(T107*(1/(1+T115))))</f>
        <v>5911.3995300230972</v>
      </c>
      <c r="U108" s="170">
        <f t="shared" ref="U108" si="122">AVERAGE(SUM(U98,U100),(U107*(1/(1+U115))))</f>
        <v>6038.0685758861555</v>
      </c>
      <c r="V108" s="170">
        <f t="shared" ref="V108" si="123">AVERAGE(SUM(V98,V100),(V107*(1/(1+V115))))</f>
        <v>6167.1231525189178</v>
      </c>
      <c r="W108" s="170">
        <f t="shared" ref="W108" si="124">AVERAGE(SUM(W98,W100),(W107*(1/(1+W115))))</f>
        <v>6298.6135602208215</v>
      </c>
      <c r="X108" s="170">
        <f t="shared" ref="X108" si="125">AVERAGE(SUM(X98,X100),(X107*(1/(1+X115))))</f>
        <v>6432.5910599374256</v>
      </c>
      <c r="Y108" s="170">
        <f t="shared" ref="Y108" si="126">AVERAGE(SUM(Y98,Y100),(Y107*(1/(1+Y115))))</f>
        <v>6560.9618034091727</v>
      </c>
      <c r="Z108" s="170">
        <f t="shared" ref="Z108" si="127">AVERAGE(SUM(Z98,Z100),(Z107*(1/(1+Z115))))</f>
        <v>6683.3274922630708</v>
      </c>
      <c r="AA108" s="170">
        <f t="shared" ref="AA108" si="128">AVERAGE(SUM(AA98,AA100),(AA107*(1/(1+AA115))))</f>
        <v>6808.2955700856319</v>
      </c>
      <c r="AB108" s="170">
        <f t="shared" ref="AB108" si="129">AVERAGE(SUM(AB98,AB100),(AB107*(1/(1+AB115))))</f>
        <v>6935.915368421206</v>
      </c>
      <c r="AC108" s="170">
        <f t="shared" ref="AC108" si="130">AVERAGE(SUM(AC98,AC100),(AC107*(1/(1+AC115))))</f>
        <v>7066.2372530215125</v>
      </c>
    </row>
    <row r="109" spans="2:29" ht="15" thickBot="1" x14ac:dyDescent="0.35">
      <c r="B109" s="56" t="s">
        <v>232</v>
      </c>
      <c r="C109" s="57" t="s">
        <v>86</v>
      </c>
      <c r="D109" s="57" t="s">
        <v>87</v>
      </c>
      <c r="E109" s="75">
        <f t="shared" ref="E109" si="131">E105+E106</f>
        <v>3.1749920157552234</v>
      </c>
      <c r="F109" s="75">
        <f t="shared" ref="F109:AC109" si="132">F105+F106</f>
        <v>11.321979675178174</v>
      </c>
      <c r="G109" s="75">
        <f t="shared" si="132"/>
        <v>21.922303282307851</v>
      </c>
      <c r="H109" s="75">
        <f t="shared" si="132"/>
        <v>32.348680800835183</v>
      </c>
      <c r="I109" s="75">
        <f t="shared" si="132"/>
        <v>39.925243908167566</v>
      </c>
      <c r="J109" s="75">
        <f t="shared" si="132"/>
        <v>53.22901084397494</v>
      </c>
      <c r="K109" s="75">
        <f t="shared" si="132"/>
        <v>74.319963389914193</v>
      </c>
      <c r="L109" s="75">
        <f t="shared" si="132"/>
        <v>95.256592875120006</v>
      </c>
      <c r="M109" s="75">
        <f t="shared" si="132"/>
        <v>116.0394583597933</v>
      </c>
      <c r="N109" s="75">
        <f t="shared" si="132"/>
        <v>136.66894441383812</v>
      </c>
      <c r="O109" s="75">
        <f t="shared" si="132"/>
        <v>154.4475443948873</v>
      </c>
      <c r="P109" s="75">
        <f t="shared" si="132"/>
        <v>169.42256887289966</v>
      </c>
      <c r="Q109" s="75">
        <f t="shared" si="132"/>
        <v>184.48890212989721</v>
      </c>
      <c r="R109" s="75">
        <f t="shared" si="132"/>
        <v>199.65201694418553</v>
      </c>
      <c r="S109" s="75">
        <f t="shared" si="132"/>
        <v>214.91743167720136</v>
      </c>
      <c r="T109" s="75">
        <f t="shared" si="132"/>
        <v>225.01739358562443</v>
      </c>
      <c r="U109" s="75">
        <f t="shared" si="132"/>
        <v>229.83895090205704</v>
      </c>
      <c r="V109" s="75">
        <f t="shared" si="132"/>
        <v>234.75131318866832</v>
      </c>
      <c r="W109" s="75">
        <f t="shared" si="132"/>
        <v>239.75639509071289</v>
      </c>
      <c r="X109" s="75">
        <f t="shared" si="132"/>
        <v>244.85614782026059</v>
      </c>
      <c r="Y109" s="75">
        <f t="shared" si="132"/>
        <v>249.73747481179066</v>
      </c>
      <c r="Z109" s="75">
        <f t="shared" si="132"/>
        <v>254.39531821085814</v>
      </c>
      <c r="AA109" s="75">
        <f t="shared" si="132"/>
        <v>259.1522195903425</v>
      </c>
      <c r="AB109" s="75">
        <f t="shared" si="132"/>
        <v>264.01005674832703</v>
      </c>
      <c r="AC109" s="75">
        <f t="shared" si="132"/>
        <v>268.97074684929612</v>
      </c>
    </row>
    <row r="110" spans="2:29" ht="15" thickTop="1" x14ac:dyDescent="0.3"/>
    <row r="111" spans="2:29" x14ac:dyDescent="0.3">
      <c r="B111" s="32" t="s">
        <v>97</v>
      </c>
    </row>
    <row r="112" spans="2:29" x14ac:dyDescent="0.3">
      <c r="B112" s="206" t="s">
        <v>98</v>
      </c>
      <c r="C112" s="37" t="s">
        <v>86</v>
      </c>
      <c r="D112" s="195" t="s">
        <v>87</v>
      </c>
      <c r="E112" s="171">
        <f>E91</f>
        <v>0.63056633474304091</v>
      </c>
      <c r="F112" s="171">
        <f t="shared" ref="F112:AC112" si="133">F91</f>
        <v>3.5587669908132002</v>
      </c>
      <c r="G112" s="171">
        <f t="shared" si="133"/>
        <v>5.9580885924343168</v>
      </c>
      <c r="H112" s="171">
        <f t="shared" si="133"/>
        <v>8.8180168339606073</v>
      </c>
      <c r="I112" s="171">
        <f t="shared" si="133"/>
        <v>20.686829671816625</v>
      </c>
      <c r="J112" s="171">
        <f t="shared" si="133"/>
        <v>23.07417329099415</v>
      </c>
      <c r="K112" s="171">
        <f t="shared" si="133"/>
        <v>23.305300721442311</v>
      </c>
      <c r="L112" s="171">
        <f t="shared" si="133"/>
        <v>23.54918862746332</v>
      </c>
      <c r="M112" s="171">
        <f t="shared" si="133"/>
        <v>23.807539576962299</v>
      </c>
      <c r="N112" s="171">
        <f t="shared" si="133"/>
        <v>24.027418906028156</v>
      </c>
      <c r="O112" s="171">
        <f t="shared" si="133"/>
        <v>17.033649911448332</v>
      </c>
      <c r="P112" s="171">
        <f t="shared" si="133"/>
        <v>17.374322909677304</v>
      </c>
      <c r="Q112" s="171">
        <f t="shared" si="133"/>
        <v>17.721809367870851</v>
      </c>
      <c r="R112" s="171">
        <f t="shared" si="133"/>
        <v>18.076245555228265</v>
      </c>
      <c r="S112" s="171">
        <f t="shared" si="133"/>
        <v>18.437770466332832</v>
      </c>
      <c r="T112" s="171">
        <f t="shared" si="133"/>
        <v>0</v>
      </c>
      <c r="U112" s="171">
        <f t="shared" si="133"/>
        <v>0</v>
      </c>
      <c r="V112" s="171">
        <f t="shared" si="133"/>
        <v>0</v>
      </c>
      <c r="W112" s="171">
        <f t="shared" si="133"/>
        <v>0</v>
      </c>
      <c r="X112" s="171">
        <f t="shared" si="133"/>
        <v>0</v>
      </c>
      <c r="Y112" s="171">
        <f t="shared" si="133"/>
        <v>0</v>
      </c>
      <c r="Z112" s="171">
        <f t="shared" si="133"/>
        <v>0</v>
      </c>
      <c r="AA112" s="171">
        <f t="shared" si="133"/>
        <v>0</v>
      </c>
      <c r="AB112" s="171">
        <f t="shared" si="133"/>
        <v>0</v>
      </c>
      <c r="AC112" s="171">
        <f t="shared" si="133"/>
        <v>0</v>
      </c>
    </row>
    <row r="113" spans="2:29" x14ac:dyDescent="0.3">
      <c r="B113" s="3" t="s">
        <v>230</v>
      </c>
      <c r="C113" s="36" t="s">
        <v>86</v>
      </c>
      <c r="D113" s="36" t="s">
        <v>87</v>
      </c>
      <c r="E113" s="38">
        <f t="shared" ref="E113" si="134">E109</f>
        <v>3.1749920157552234</v>
      </c>
      <c r="F113" s="38">
        <f t="shared" ref="F113:AC113" si="135">F109</f>
        <v>11.321979675178174</v>
      </c>
      <c r="G113" s="38">
        <f t="shared" si="135"/>
        <v>21.922303282307851</v>
      </c>
      <c r="H113" s="38">
        <f t="shared" si="135"/>
        <v>32.348680800835183</v>
      </c>
      <c r="I113" s="38">
        <f t="shared" si="135"/>
        <v>39.925243908167566</v>
      </c>
      <c r="J113" s="38">
        <f t="shared" si="135"/>
        <v>53.22901084397494</v>
      </c>
      <c r="K113" s="38">
        <f t="shared" si="135"/>
        <v>74.319963389914193</v>
      </c>
      <c r="L113" s="38">
        <f t="shared" si="135"/>
        <v>95.256592875120006</v>
      </c>
      <c r="M113" s="38">
        <f t="shared" si="135"/>
        <v>116.0394583597933</v>
      </c>
      <c r="N113" s="38">
        <f t="shared" si="135"/>
        <v>136.66894441383812</v>
      </c>
      <c r="O113" s="38">
        <f t="shared" si="135"/>
        <v>154.4475443948873</v>
      </c>
      <c r="P113" s="38">
        <f t="shared" si="135"/>
        <v>169.42256887289966</v>
      </c>
      <c r="Q113" s="38">
        <f t="shared" si="135"/>
        <v>184.48890212989721</v>
      </c>
      <c r="R113" s="38">
        <f t="shared" si="135"/>
        <v>199.65201694418553</v>
      </c>
      <c r="S113" s="38">
        <f t="shared" si="135"/>
        <v>214.91743167720136</v>
      </c>
      <c r="T113" s="38">
        <f t="shared" si="135"/>
        <v>225.01739358562443</v>
      </c>
      <c r="U113" s="38">
        <f t="shared" si="135"/>
        <v>229.83895090205704</v>
      </c>
      <c r="V113" s="38">
        <f t="shared" si="135"/>
        <v>234.75131318866832</v>
      </c>
      <c r="W113" s="38">
        <f t="shared" si="135"/>
        <v>239.75639509071289</v>
      </c>
      <c r="X113" s="38">
        <f t="shared" si="135"/>
        <v>244.85614782026059</v>
      </c>
      <c r="Y113" s="38">
        <f t="shared" si="135"/>
        <v>249.73747481179066</v>
      </c>
      <c r="Z113" s="38">
        <f t="shared" si="135"/>
        <v>254.39531821085814</v>
      </c>
      <c r="AA113" s="38">
        <f t="shared" si="135"/>
        <v>259.1522195903425</v>
      </c>
      <c r="AB113" s="38">
        <f t="shared" si="135"/>
        <v>264.01005674832703</v>
      </c>
      <c r="AC113" s="38">
        <f t="shared" si="135"/>
        <v>268.97074684929612</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 si="136">E115*E108</f>
        <v>2.6513464571373238</v>
      </c>
      <c r="F116" s="38">
        <f t="shared" ref="F116:AC116" si="137">F115*F108</f>
        <v>9.5420177762622576</v>
      </c>
      <c r="G116" s="38">
        <f t="shared" si="137"/>
        <v>18.529093521226756</v>
      </c>
      <c r="H116" s="38">
        <f t="shared" si="137"/>
        <v>27.38976215331472</v>
      </c>
      <c r="I116" s="38">
        <f t="shared" si="137"/>
        <v>33.846617962602274</v>
      </c>
      <c r="J116" s="38">
        <f t="shared" si="137"/>
        <v>45.032188875881921</v>
      </c>
      <c r="K116" s="38">
        <f t="shared" si="137"/>
        <v>62.933177529778668</v>
      </c>
      <c r="L116" s="38">
        <f t="shared" si="137"/>
        <v>80.7027291389645</v>
      </c>
      <c r="M116" s="38">
        <f t="shared" si="137"/>
        <v>98.342248505765681</v>
      </c>
      <c r="N116" s="38">
        <f t="shared" si="137"/>
        <v>115.85111544887508</v>
      </c>
      <c r="O116" s="38">
        <f t="shared" si="137"/>
        <v>130.97768883707801</v>
      </c>
      <c r="P116" s="38">
        <f t="shared" si="137"/>
        <v>143.68627169879858</v>
      </c>
      <c r="Q116" s="38">
        <f t="shared" si="137"/>
        <v>156.47231081991276</v>
      </c>
      <c r="R116" s="38">
        <f t="shared" si="137"/>
        <v>169.34045060183078</v>
      </c>
      <c r="S116" s="38">
        <f t="shared" si="137"/>
        <v>182.29537411837092</v>
      </c>
      <c r="T116" s="38">
        <f t="shared" si="137"/>
        <v>190.93820481974606</v>
      </c>
      <c r="U116" s="38">
        <f t="shared" si="137"/>
        <v>195.02961500112283</v>
      </c>
      <c r="V116" s="38">
        <f t="shared" si="137"/>
        <v>199.19807782636107</v>
      </c>
      <c r="W116" s="38">
        <f t="shared" si="137"/>
        <v>203.44521799513254</v>
      </c>
      <c r="X116" s="38">
        <f t="shared" si="137"/>
        <v>207.77269123597887</v>
      </c>
      <c r="Y116" s="38">
        <f t="shared" si="137"/>
        <v>211.91906625011629</v>
      </c>
      <c r="Z116" s="38">
        <f t="shared" si="137"/>
        <v>215.8714780000972</v>
      </c>
      <c r="AA116" s="38">
        <f t="shared" si="137"/>
        <v>219.90794691376593</v>
      </c>
      <c r="AB116" s="38">
        <f t="shared" si="137"/>
        <v>224.03006640000498</v>
      </c>
      <c r="AC116" s="38">
        <f t="shared" si="137"/>
        <v>228.23946327259486</v>
      </c>
    </row>
    <row r="117" spans="2:29" ht="15" thickBot="1" x14ac:dyDescent="0.35">
      <c r="B117" s="218" t="s">
        <v>100</v>
      </c>
      <c r="C117" s="229" t="s">
        <v>86</v>
      </c>
      <c r="D117" s="230" t="s">
        <v>87</v>
      </c>
      <c r="E117" s="231">
        <f>E112+E113+E116</f>
        <v>6.4569048076355884</v>
      </c>
      <c r="F117" s="231">
        <f t="shared" ref="F117:AC117" si="138">F112+F113+F116</f>
        <v>24.42276444225363</v>
      </c>
      <c r="G117" s="231">
        <f t="shared" si="138"/>
        <v>46.409485395968922</v>
      </c>
      <c r="H117" s="231">
        <f t="shared" si="138"/>
        <v>68.556459788110516</v>
      </c>
      <c r="I117" s="231">
        <f t="shared" si="138"/>
        <v>94.458691542586465</v>
      </c>
      <c r="J117" s="231">
        <f t="shared" si="138"/>
        <v>121.33537301085101</v>
      </c>
      <c r="K117" s="231">
        <f t="shared" si="138"/>
        <v>160.55844164113518</v>
      </c>
      <c r="L117" s="231">
        <f t="shared" si="138"/>
        <v>199.50851064154784</v>
      </c>
      <c r="M117" s="231">
        <f t="shared" si="138"/>
        <v>238.18924644252127</v>
      </c>
      <c r="N117" s="231">
        <f t="shared" si="138"/>
        <v>276.54747876874137</v>
      </c>
      <c r="O117" s="231">
        <f t="shared" si="138"/>
        <v>302.45888314341363</v>
      </c>
      <c r="P117" s="231">
        <f t="shared" si="138"/>
        <v>330.48316348137553</v>
      </c>
      <c r="Q117" s="231">
        <f t="shared" si="138"/>
        <v>358.68302231768087</v>
      </c>
      <c r="R117" s="231">
        <f t="shared" si="138"/>
        <v>387.06871310124461</v>
      </c>
      <c r="S117" s="231">
        <f t="shared" si="138"/>
        <v>415.65057626190514</v>
      </c>
      <c r="T117" s="231">
        <f t="shared" si="138"/>
        <v>415.95559840537049</v>
      </c>
      <c r="U117" s="231">
        <f t="shared" si="138"/>
        <v>424.86856590317984</v>
      </c>
      <c r="V117" s="231">
        <f t="shared" si="138"/>
        <v>433.94939101502939</v>
      </c>
      <c r="W117" s="231">
        <f t="shared" si="138"/>
        <v>443.20161308584545</v>
      </c>
      <c r="X117" s="231">
        <f t="shared" si="138"/>
        <v>452.62883905623949</v>
      </c>
      <c r="Y117" s="231">
        <f t="shared" si="138"/>
        <v>461.65654106190698</v>
      </c>
      <c r="Z117" s="231">
        <f t="shared" si="138"/>
        <v>470.26679621095536</v>
      </c>
      <c r="AA117" s="231">
        <f t="shared" si="138"/>
        <v>479.06016650410845</v>
      </c>
      <c r="AB117" s="231">
        <f t="shared" si="138"/>
        <v>488.04012314833199</v>
      </c>
      <c r="AC117" s="231">
        <f t="shared" si="138"/>
        <v>497.21021012189101</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6.4569048076355884</v>
      </c>
      <c r="F119" s="222">
        <f>F117+F118</f>
        <v>24.42276444225363</v>
      </c>
      <c r="G119" s="222">
        <f t="shared" ref="G119:AC119" si="139">G117+G118</f>
        <v>46.409485395968922</v>
      </c>
      <c r="H119" s="222">
        <f t="shared" si="139"/>
        <v>68.556459788110516</v>
      </c>
      <c r="I119" s="222">
        <f t="shared" si="139"/>
        <v>94.458691542586465</v>
      </c>
      <c r="J119" s="222">
        <f t="shared" si="139"/>
        <v>121.33537301085101</v>
      </c>
      <c r="K119" s="222">
        <f t="shared" si="139"/>
        <v>160.55844164113518</v>
      </c>
      <c r="L119" s="222">
        <f t="shared" si="139"/>
        <v>199.50851064154784</v>
      </c>
      <c r="M119" s="222">
        <f t="shared" si="139"/>
        <v>238.18924644252127</v>
      </c>
      <c r="N119" s="222">
        <f t="shared" si="139"/>
        <v>276.54747876874137</v>
      </c>
      <c r="O119" s="222">
        <f t="shared" si="139"/>
        <v>302.45888314341363</v>
      </c>
      <c r="P119" s="222">
        <f t="shared" si="139"/>
        <v>330.48316348137553</v>
      </c>
      <c r="Q119" s="222">
        <f t="shared" si="139"/>
        <v>358.68302231768087</v>
      </c>
      <c r="R119" s="222">
        <f t="shared" si="139"/>
        <v>387.06871310124461</v>
      </c>
      <c r="S119" s="222">
        <f t="shared" si="139"/>
        <v>415.65057626190514</v>
      </c>
      <c r="T119" s="222">
        <f t="shared" si="139"/>
        <v>415.95559840537049</v>
      </c>
      <c r="U119" s="222">
        <f t="shared" si="139"/>
        <v>424.86856590317984</v>
      </c>
      <c r="V119" s="222">
        <f t="shared" si="139"/>
        <v>433.94939101502939</v>
      </c>
      <c r="W119" s="222">
        <f t="shared" si="139"/>
        <v>443.20161308584545</v>
      </c>
      <c r="X119" s="222">
        <f t="shared" si="139"/>
        <v>452.62883905623949</v>
      </c>
      <c r="Y119" s="222">
        <f t="shared" si="139"/>
        <v>461.65654106190698</v>
      </c>
      <c r="Z119" s="222">
        <f t="shared" si="139"/>
        <v>470.26679621095536</v>
      </c>
      <c r="AA119" s="222">
        <f t="shared" si="139"/>
        <v>479.06016650410845</v>
      </c>
      <c r="AB119" s="222">
        <f t="shared" si="139"/>
        <v>488.04012314833199</v>
      </c>
      <c r="AC119" s="222">
        <f t="shared" si="139"/>
        <v>497.21021012189101</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6.5214738557119443</v>
      </c>
      <c r="F121" s="237">
        <f t="shared" ref="F121:AC121" si="140">F120*F119</f>
        <v>24.666992086676167</v>
      </c>
      <c r="G121" s="237">
        <f t="shared" si="140"/>
        <v>46.873580249928608</v>
      </c>
      <c r="H121" s="237">
        <f t="shared" si="140"/>
        <v>69.242024385991627</v>
      </c>
      <c r="I121" s="237">
        <f t="shared" si="140"/>
        <v>95.403278458012323</v>
      </c>
      <c r="J121" s="237">
        <f t="shared" si="140"/>
        <v>122.54872674095952</v>
      </c>
      <c r="K121" s="237">
        <f t="shared" si="140"/>
        <v>162.16402605754652</v>
      </c>
      <c r="L121" s="237">
        <f t="shared" si="140"/>
        <v>201.50359574796332</v>
      </c>
      <c r="M121" s="237">
        <f t="shared" si="140"/>
        <v>240.57113890694649</v>
      </c>
      <c r="N121" s="237">
        <f t="shared" si="140"/>
        <v>279.31295355642879</v>
      </c>
      <c r="O121" s="237">
        <f t="shared" si="140"/>
        <v>305.48347197484776</v>
      </c>
      <c r="P121" s="237">
        <f t="shared" si="140"/>
        <v>333.78799511618928</v>
      </c>
      <c r="Q121" s="237">
        <f t="shared" si="140"/>
        <v>362.2698525408577</v>
      </c>
      <c r="R121" s="237">
        <f t="shared" si="140"/>
        <v>390.93940023225707</v>
      </c>
      <c r="S121" s="237">
        <f t="shared" si="140"/>
        <v>419.80708202452422</v>
      </c>
      <c r="T121" s="237">
        <f t="shared" si="140"/>
        <v>420.11515438942422</v>
      </c>
      <c r="U121" s="237">
        <f t="shared" si="140"/>
        <v>429.11725156221166</v>
      </c>
      <c r="V121" s="237">
        <f t="shared" si="140"/>
        <v>438.28888492517967</v>
      </c>
      <c r="W121" s="237">
        <f t="shared" si="140"/>
        <v>447.63362921670392</v>
      </c>
      <c r="X121" s="237">
        <f t="shared" si="140"/>
        <v>457.15512744680188</v>
      </c>
      <c r="Y121" s="237">
        <f>Y120*Y119</f>
        <v>466.27310647252602</v>
      </c>
      <c r="Z121" s="237">
        <f t="shared" si="140"/>
        <v>474.96946417306492</v>
      </c>
      <c r="AA121" s="237">
        <f t="shared" si="140"/>
        <v>483.85076816914955</v>
      </c>
      <c r="AB121" s="237">
        <f t="shared" si="140"/>
        <v>492.92052437981533</v>
      </c>
      <c r="AC121" s="237">
        <f t="shared" si="140"/>
        <v>502.18231222310993</v>
      </c>
    </row>
    <row r="122" spans="2:29" ht="15" thickBot="1" x14ac:dyDescent="0.35">
      <c r="B122" s="238" t="s">
        <v>104</v>
      </c>
      <c r="C122" s="209" t="s">
        <v>86</v>
      </c>
      <c r="D122" s="205" t="s">
        <v>51</v>
      </c>
      <c r="E122" s="204">
        <f>E121*('Scenario Inputs'!$G$3/'Scenario Inputs'!J3)</f>
        <v>5.9364507537562741</v>
      </c>
      <c r="F122" s="204">
        <f>F121*('Scenario Inputs'!$G$3/'Scenario Inputs'!K3)</f>
        <v>22.013907364410446</v>
      </c>
      <c r="G122" s="204">
        <f>G121*('Scenario Inputs'!$G$3/'Scenario Inputs'!L3)</f>
        <v>41.011806060279156</v>
      </c>
      <c r="H122" s="204">
        <f>H121*('Scenario Inputs'!$G$3/'Scenario Inputs'!M3)</f>
        <v>59.39506380148292</v>
      </c>
      <c r="I122" s="204">
        <f>I121*('Scenario Inputs'!$G$3/'Scenario Inputs'!N3)</f>
        <v>80.231280561817002</v>
      </c>
      <c r="J122" s="204">
        <f>J121*('Scenario Inputs'!$G$3/'Scenario Inputs'!O3)</f>
        <v>101.03900399219522</v>
      </c>
      <c r="K122" s="204">
        <f>K121*('Scenario Inputs'!$G$3/'Scenario Inputs'!P3)</f>
        <v>131.07944666259618</v>
      </c>
      <c r="L122" s="204">
        <f>L121*('Scenario Inputs'!$G$3/'Scenario Inputs'!Q3)</f>
        <v>159.68448055588001</v>
      </c>
      <c r="M122" s="204">
        <f>M121*('Scenario Inputs'!$G$3/'Scenario Inputs'!R3)</f>
        <v>186.90600810030793</v>
      </c>
      <c r="N122" s="204">
        <f>N121*('Scenario Inputs'!$G$3/'Scenario Inputs'!S3)</f>
        <v>212.7505263676278</v>
      </c>
      <c r="O122" s="204">
        <f>O121*('Scenario Inputs'!$G$3/'Scenario Inputs'!T3)</f>
        <v>228.12196937947203</v>
      </c>
      <c r="P122" s="204">
        <f>P121*('Scenario Inputs'!$G$3/'Scenario Inputs'!U3)</f>
        <v>244.37115160977436</v>
      </c>
      <c r="Q122" s="204">
        <f>Q121*('Scenario Inputs'!$G$3/'Scenario Inputs'!V3)</f>
        <v>260.02268891764618</v>
      </c>
      <c r="R122" s="204">
        <f>R121*('Scenario Inputs'!$G$3/'Scenario Inputs'!W3)</f>
        <v>275.09856268333453</v>
      </c>
      <c r="S122" s="204">
        <f>S121*('Scenario Inputs'!$G$3/'Scenario Inputs'!X3)</f>
        <v>289.61994581192079</v>
      </c>
      <c r="T122" s="204">
        <f>T121*('Scenario Inputs'!$G$3/'Scenario Inputs'!Y3)</f>
        <v>284.149491467205</v>
      </c>
      <c r="U122" s="204">
        <f>U121*('Scenario Inputs'!$G$3/'Scenario Inputs'!Z3)</f>
        <v>284.54721431667974</v>
      </c>
      <c r="V122" s="204">
        <f>V121*('Scenario Inputs'!$G$3/'Scenario Inputs'!AA3)</f>
        <v>284.93030891975076</v>
      </c>
      <c r="W122" s="204">
        <f>W121*('Scenario Inputs'!$G$3/'Scenario Inputs'!AB3)</f>
        <v>285.29931330332084</v>
      </c>
      <c r="X122" s="204">
        <f>X121*('Scenario Inputs'!$G$3/'Scenario Inputs'!AC3)</f>
        <v>285.65474570566323</v>
      </c>
      <c r="Y122" s="204">
        <f>Y121*('Scenario Inputs'!$G$3/'Scenario Inputs'!AD3)</f>
        <v>285.63935501109768</v>
      </c>
      <c r="Z122" s="204">
        <f>Z121*('Scenario Inputs'!$G$3/'Scenario Inputs'!AE3)</f>
        <v>285.26152169709678</v>
      </c>
      <c r="AA122" s="204">
        <f>AA121*('Scenario Inputs'!$G$3/'Scenario Inputs'!AF3)</f>
        <v>284.89758509238482</v>
      </c>
      <c r="AB122" s="204">
        <f>AB121*('Scenario Inputs'!$G$3/'Scenario Inputs'!AG3)</f>
        <v>284.54703407599419</v>
      </c>
      <c r="AC122" s="204">
        <f>AC121*('Scenario Inputs'!$G$3/'Scenario Inputs'!AH3)</f>
        <v>284.2093763259864</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 t="shared" ref="E127" si="141">E122*E126</f>
        <v>4.8150552063717145</v>
      </c>
      <c r="F127" s="52">
        <f t="shared" ref="F127:AC127" si="142">F122*F126</f>
        <v>17.855480263273314</v>
      </c>
      <c r="G127" s="52">
        <f t="shared" si="142"/>
        <v>33.264675895492424</v>
      </c>
      <c r="H127" s="52">
        <f t="shared" si="142"/>
        <v>48.175336249382802</v>
      </c>
      <c r="I127" s="52">
        <f t="shared" si="142"/>
        <v>65.075591663689778</v>
      </c>
      <c r="J127" s="52">
        <f t="shared" si="142"/>
        <v>81.952736138069554</v>
      </c>
      <c r="K127" s="52">
        <f t="shared" si="142"/>
        <v>106.31853918803176</v>
      </c>
      <c r="L127" s="52">
        <f t="shared" si="142"/>
        <v>129.52008217887428</v>
      </c>
      <c r="M127" s="52">
        <f t="shared" si="142"/>
        <v>151.59946317015977</v>
      </c>
      <c r="N127" s="52">
        <f t="shared" si="142"/>
        <v>172.56195193678292</v>
      </c>
      <c r="O127" s="52">
        <f t="shared" si="142"/>
        <v>185.02972936368977</v>
      </c>
      <c r="P127" s="52">
        <f t="shared" si="142"/>
        <v>198.209441070688</v>
      </c>
      <c r="Q127" s="52">
        <f t="shared" si="142"/>
        <v>210.90440298110283</v>
      </c>
      <c r="R127" s="52">
        <f t="shared" si="142"/>
        <v>223.13244419245265</v>
      </c>
      <c r="S127" s="52">
        <f t="shared" si="142"/>
        <v>234.91073804804896</v>
      </c>
      <c r="T127" s="52">
        <f t="shared" si="142"/>
        <v>230.47365252904999</v>
      </c>
      <c r="U127" s="52">
        <f t="shared" si="142"/>
        <v>230.79624553225895</v>
      </c>
      <c r="V127" s="52">
        <f t="shared" si="142"/>
        <v>231.10697356480986</v>
      </c>
      <c r="W127" s="52">
        <f t="shared" si="142"/>
        <v>231.40627302032354</v>
      </c>
      <c r="X127" s="52">
        <f t="shared" si="142"/>
        <v>231.69456424186345</v>
      </c>
      <c r="Y127" s="52">
        <f t="shared" si="142"/>
        <v>231.68208084950135</v>
      </c>
      <c r="Z127" s="52">
        <f t="shared" si="142"/>
        <v>231.37562024851522</v>
      </c>
      <c r="AA127" s="52">
        <f t="shared" si="142"/>
        <v>231.08043126843333</v>
      </c>
      <c r="AB127" s="52">
        <f t="shared" si="142"/>
        <v>230.7960993390389</v>
      </c>
      <c r="AC127" s="52">
        <f t="shared" si="142"/>
        <v>230.52222513800757</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 si="143">(E127*1000000)/(E128*1000)</f>
        <v>3.4667962749177907</v>
      </c>
      <c r="F129" s="155">
        <f t="shared" ref="F129:AC129" si="144">(F127*1000000)/(F128*1000)</f>
        <v>12.77917928685666</v>
      </c>
      <c r="G129" s="155">
        <f t="shared" si="144"/>
        <v>23.661537612076916</v>
      </c>
      <c r="H129" s="155">
        <f t="shared" si="144"/>
        <v>34.061840334326895</v>
      </c>
      <c r="I129" s="155">
        <f t="shared" si="144"/>
        <v>45.74056275963035</v>
      </c>
      <c r="J129" s="155">
        <f t="shared" si="144"/>
        <v>57.267190249803377</v>
      </c>
      <c r="K129" s="155">
        <f t="shared" si="144"/>
        <v>73.862660652962759</v>
      </c>
      <c r="L129" s="155">
        <f t="shared" si="144"/>
        <v>89.458825246995914</v>
      </c>
      <c r="M129" s="155">
        <f t="shared" si="144"/>
        <v>104.10932279661461</v>
      </c>
      <c r="N129" s="155">
        <f t="shared" si="144"/>
        <v>117.8366386732074</v>
      </c>
      <c r="O129" s="155">
        <f t="shared" si="144"/>
        <v>125.64480058768632</v>
      </c>
      <c r="P129" s="155">
        <f t="shared" si="144"/>
        <v>133.8384203919102</v>
      </c>
      <c r="Q129" s="155">
        <f t="shared" si="144"/>
        <v>141.62730785932379</v>
      </c>
      <c r="R129" s="155">
        <f t="shared" si="144"/>
        <v>149.02758051251641</v>
      </c>
      <c r="S129" s="155">
        <f t="shared" si="144"/>
        <v>156.05718792700117</v>
      </c>
      <c r="T129" s="155">
        <f t="shared" si="144"/>
        <v>152.28860613224143</v>
      </c>
      <c r="U129" s="155">
        <f t="shared" si="144"/>
        <v>151.61551677959963</v>
      </c>
      <c r="V129" s="155">
        <f t="shared" si="144"/>
        <v>150.99975669073703</v>
      </c>
      <c r="W129" s="155">
        <f t="shared" si="144"/>
        <v>150.37857900450865</v>
      </c>
      <c r="X129" s="155">
        <f t="shared" si="144"/>
        <v>149.75794956688816</v>
      </c>
      <c r="Y129" s="155">
        <f t="shared" si="144"/>
        <v>148.9665659314762</v>
      </c>
      <c r="Z129" s="155">
        <f t="shared" si="144"/>
        <v>147.97954687521673</v>
      </c>
      <c r="AA129" s="155">
        <f t="shared" si="144"/>
        <v>146.99745080395078</v>
      </c>
      <c r="AB129" s="155">
        <f t="shared" si="144"/>
        <v>146.04246607985348</v>
      </c>
      <c r="AC129" s="155">
        <f t="shared" si="144"/>
        <v>145.11708241190252</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Inputs'!J54*('Scenario Inputs'!J3/'Scenario Inputs'!$G$3)</f>
        <v>12.578370266215712</v>
      </c>
      <c r="F133" s="72">
        <f>'Scenario Inputs'!K54*('Scenario Inputs'!K3/'Scenario Inputs'!$G$3)</f>
        <v>26.159626627054458</v>
      </c>
      <c r="G133" s="72">
        <f>'Scenario Inputs'!L54*('Scenario Inputs'!L3/'Scenario Inputs'!$G$3)</f>
        <v>49.208805744726561</v>
      </c>
      <c r="H133" s="72">
        <f>'Scenario Inputs'!M54*('Scenario Inputs'!M3/'Scenario Inputs'!$G$3)</f>
        <v>34.664692035671429</v>
      </c>
      <c r="I133" s="72">
        <f>'Scenario Inputs'!N54*('Scenario Inputs'!N3/'Scenario Inputs'!$G$3)</f>
        <v>14.147950763653169</v>
      </c>
      <c r="J133" s="72">
        <f>'Scenario Inputs'!O54*('Scenario Inputs'!O3/'Scenario Inputs'!$G$3)</f>
        <v>27.767899228783715</v>
      </c>
      <c r="K133" s="72">
        <f>'Scenario Inputs'!P54*('Scenario Inputs'!P3/'Scenario Inputs'!$G$3)</f>
        <v>28.004095658495785</v>
      </c>
      <c r="L133" s="72">
        <f>'Scenario Inputs'!Q54*('Scenario Inputs'!Q3/'Scenario Inputs'!$G$3)</f>
        <v>28.23863278570483</v>
      </c>
      <c r="M133" s="72">
        <f>'Scenario Inputs'!R54*('Scenario Inputs'!R3/'Scenario Inputs'!$G$3)</f>
        <v>28.600062122360065</v>
      </c>
      <c r="N133" s="72">
        <f>'Scenario Inputs'!S54*('Scenario Inputs'!S3/'Scenario Inputs'!$G$3)</f>
        <v>28.833366569493563</v>
      </c>
      <c r="O133" s="72">
        <f>'Scenario Inputs'!T54*('Scenario Inputs'!T3/'Scenario Inputs'!$G$3)</f>
        <v>28.720471759635643</v>
      </c>
      <c r="P133" s="72">
        <f>'Scenario Inputs'!U54*('Scenario Inputs'!U3/'Scenario Inputs'!$G$3)</f>
        <v>29.294881194828363</v>
      </c>
      <c r="Q133" s="72">
        <f>'Scenario Inputs'!V54*('Scenario Inputs'!V3/'Scenario Inputs'!$G$3)</f>
        <v>29.880778818724931</v>
      </c>
      <c r="R133" s="72">
        <f>'Scenario Inputs'!W54*('Scenario Inputs'!W3/'Scenario Inputs'!$G$3)</f>
        <v>30.478394395099425</v>
      </c>
      <c r="S133" s="72">
        <f>'Scenario Inputs'!X54*('Scenario Inputs'!X3/'Scenario Inputs'!$G$3)</f>
        <v>31.087962283001417</v>
      </c>
      <c r="T133" s="72">
        <f>'Scenario Inputs'!Y54*('Scenario Inputs'!Y3/'Scenario Inputs'!$G$3)</f>
        <v>0</v>
      </c>
      <c r="U133" s="72">
        <f>'Scenario Inputs'!Z54*('Scenario Inputs'!Z3/'Scenario Inputs'!$G$3)</f>
        <v>0</v>
      </c>
      <c r="V133" s="72">
        <f>'Scenario Inputs'!AA54*('Scenario Inputs'!AA3/'Scenario Inputs'!$G$3)</f>
        <v>0</v>
      </c>
      <c r="W133" s="72">
        <f>'Scenario Inputs'!AB54*('Scenario Inputs'!AB3/'Scenario Inputs'!$G$3)</f>
        <v>0</v>
      </c>
      <c r="X133" s="72">
        <f>'Scenario Inputs'!AC54*('Scenario Inputs'!AC3/'Scenario Inputs'!$G$3)</f>
        <v>0</v>
      </c>
      <c r="Y133" s="72">
        <f>'Scenario Inputs'!AD54*('Scenario Inputs'!AD3/'Scenario Inputs'!$G$3)</f>
        <v>0</v>
      </c>
      <c r="Z133" s="72">
        <f>'Scenario Inputs'!AE54*('Scenario Inputs'!AE3/'Scenario Inputs'!$G$3)</f>
        <v>0</v>
      </c>
      <c r="AA133" s="72">
        <f>'Scenario Inputs'!AF54*('Scenario Inputs'!AF3/'Scenario Inputs'!$G$3)</f>
        <v>0</v>
      </c>
      <c r="AB133" s="72">
        <f>'Scenario Inputs'!AG54*('Scenario Inputs'!AG3/'Scenario Inputs'!$G$3)</f>
        <v>0</v>
      </c>
      <c r="AC133" s="74">
        <f>'Scenario Inputs'!AH54*('Scenario Inputs'!AH3/'Scenario Inputs'!$G$3)</f>
        <v>0</v>
      </c>
    </row>
    <row r="134" spans="2:29" x14ac:dyDescent="0.3">
      <c r="B134" s="3" t="s">
        <v>88</v>
      </c>
      <c r="C134" s="3" t="s">
        <v>86</v>
      </c>
      <c r="D134" s="3" t="s">
        <v>87</v>
      </c>
      <c r="E134" s="78">
        <f>'Scenario Inputs'!J58*('Scenario Inputs'!J3/'Scenario Inputs'!$G$3)</f>
        <v>0.7437167397579072</v>
      </c>
      <c r="F134" s="78">
        <f>'Scenario Inputs'!K58*('Scenario Inputs'!K3/'Scenario Inputs'!$G$3)</f>
        <v>1.7278396410056531</v>
      </c>
      <c r="G134" s="78">
        <f>'Scenario Inputs'!L58*('Scenario Inputs'!L3/'Scenario Inputs'!$G$3)</f>
        <v>4.5054259028152845</v>
      </c>
      <c r="H134" s="78">
        <f>'Scenario Inputs'!M58*('Scenario Inputs'!M3/'Scenario Inputs'!$G$3)</f>
        <v>7.4680348807974157</v>
      </c>
      <c r="I134" s="78">
        <f>'Scenario Inputs'!N58*('Scenario Inputs'!N3/'Scenario Inputs'!$G$3)</f>
        <v>8.3772325710150106</v>
      </c>
      <c r="J134" s="78">
        <f>'Scenario Inputs'!O58*('Scenario Inputs'!O3/'Scenario Inputs'!$G$3)</f>
        <v>6.1953160703835666</v>
      </c>
      <c r="K134" s="78">
        <f>'Scenario Inputs'!P58*('Scenario Inputs'!P3/'Scenario Inputs'!$G$3)</f>
        <v>6.2622924603336605</v>
      </c>
      <c r="L134" s="78">
        <f>'Scenario Inputs'!Q58*('Scenario Inputs'!Q3/'Scenario Inputs'!$G$3)</f>
        <v>6.3294697794536035</v>
      </c>
      <c r="M134" s="78">
        <f>'Scenario Inputs'!R58*('Scenario Inputs'!R3/'Scenario Inputs'!$G$3)</f>
        <v>6.3968292743542099</v>
      </c>
      <c r="N134" s="78">
        <f>'Scenario Inputs'!S58*('Scenario Inputs'!S3/'Scenario Inputs'!$G$3)</f>
        <v>6.4643513611390588</v>
      </c>
      <c r="O134" s="78">
        <f>'Scenario Inputs'!T58*('Scenario Inputs'!T3/'Scenario Inputs'!$G$3)</f>
        <v>8.2125521835833091</v>
      </c>
      <c r="P134" s="78">
        <f>'Scenario Inputs'!U58*('Scenario Inputs'!U3/'Scenario Inputs'!$G$3)</f>
        <v>8.3768032272549764</v>
      </c>
      <c r="Q134" s="78">
        <f>'Scenario Inputs'!V58*('Scenario Inputs'!V3/'Scenario Inputs'!$G$3)</f>
        <v>8.5443392918000765</v>
      </c>
      <c r="R134" s="78">
        <f>'Scenario Inputs'!W58*('Scenario Inputs'!W3/'Scenario Inputs'!$G$3)</f>
        <v>8.7152260776360766</v>
      </c>
      <c r="S134" s="78">
        <f>'Scenario Inputs'!X58*('Scenario Inputs'!X3/'Scenario Inputs'!$G$3)</f>
        <v>8.8895305991887987</v>
      </c>
      <c r="T134" s="78">
        <f>'Scenario Inputs'!Y58*('Scenario Inputs'!Y3/'Scenario Inputs'!$G$3)</f>
        <v>10.053803141075827</v>
      </c>
      <c r="U134" s="78">
        <f>'Scenario Inputs'!Z58*('Scenario Inputs'!Z3/'Scenario Inputs'!$G$3)</f>
        <v>10.254879203897342</v>
      </c>
      <c r="V134" s="78">
        <f>'Scenario Inputs'!AA58*('Scenario Inputs'!AA3/'Scenario Inputs'!$G$3)</f>
        <v>10.45997678797529</v>
      </c>
      <c r="W134" s="78">
        <f>'Scenario Inputs'!AB58*('Scenario Inputs'!AB3/'Scenario Inputs'!$G$3)</f>
        <v>10.669176323734796</v>
      </c>
      <c r="X134" s="78">
        <f>'Scenario Inputs'!AC58*('Scenario Inputs'!AC3/'Scenario Inputs'!$G$3)</f>
        <v>10.882559850209493</v>
      </c>
      <c r="Y134" s="78">
        <f>'Scenario Inputs'!AD58*('Scenario Inputs'!AD3/'Scenario Inputs'!$G$3)</f>
        <v>12.079641433732538</v>
      </c>
      <c r="Z134" s="78">
        <f>'Scenario Inputs'!AE58*('Scenario Inputs'!AE3/'Scenario Inputs'!$G$3)</f>
        <v>12.32123426240719</v>
      </c>
      <c r="AA134" s="78">
        <f>'Scenario Inputs'!AF58*('Scenario Inputs'!AF3/'Scenario Inputs'!$G$3)</f>
        <v>12.567658947655332</v>
      </c>
      <c r="AB134" s="78">
        <f>'Scenario Inputs'!AG58*('Scenario Inputs'!AG3/'Scenario Inputs'!$G$3)</f>
        <v>12.819012126608438</v>
      </c>
      <c r="AC134" s="165">
        <f>'Scenario Inputs'!AH58*('Scenario Inputs'!AH3/'Scenario Inputs'!$G$3)</f>
        <v>13.075392369140607</v>
      </c>
    </row>
    <row r="135" spans="2:29" x14ac:dyDescent="0.3">
      <c r="B135" s="17" t="s">
        <v>89</v>
      </c>
      <c r="C135" s="17" t="s">
        <v>86</v>
      </c>
      <c r="D135" s="17" t="s">
        <v>87</v>
      </c>
      <c r="E135" s="73">
        <f t="shared" ref="E135:AC135" si="145">E134+E133</f>
        <v>13.32208700597362</v>
      </c>
      <c r="F135" s="73">
        <f t="shared" si="145"/>
        <v>27.887466268060109</v>
      </c>
      <c r="G135" s="73">
        <f t="shared" si="145"/>
        <v>53.714231647541844</v>
      </c>
      <c r="H135" s="73">
        <f t="shared" si="145"/>
        <v>42.132726916468847</v>
      </c>
      <c r="I135" s="73">
        <f t="shared" si="145"/>
        <v>22.525183334668178</v>
      </c>
      <c r="J135" s="73">
        <f t="shared" si="145"/>
        <v>33.963215299167281</v>
      </c>
      <c r="K135" s="73">
        <f t="shared" si="145"/>
        <v>34.266388118829447</v>
      </c>
      <c r="L135" s="73">
        <f t="shared" si="145"/>
        <v>34.568102565158433</v>
      </c>
      <c r="M135" s="73">
        <f t="shared" si="145"/>
        <v>34.996891396714275</v>
      </c>
      <c r="N135" s="73">
        <f t="shared" si="145"/>
        <v>35.297717930632622</v>
      </c>
      <c r="O135" s="73">
        <f t="shared" si="145"/>
        <v>36.933023943218956</v>
      </c>
      <c r="P135" s="73">
        <f t="shared" si="145"/>
        <v>37.671684422083338</v>
      </c>
      <c r="Q135" s="73">
        <f t="shared" si="145"/>
        <v>38.425118110525005</v>
      </c>
      <c r="R135" s="73">
        <f t="shared" si="145"/>
        <v>39.193620472735503</v>
      </c>
      <c r="S135" s="73">
        <f t="shared" si="145"/>
        <v>39.977492882190219</v>
      </c>
      <c r="T135" s="73">
        <f t="shared" si="145"/>
        <v>10.053803141075827</v>
      </c>
      <c r="U135" s="73">
        <f t="shared" si="145"/>
        <v>10.254879203897342</v>
      </c>
      <c r="V135" s="73">
        <f t="shared" si="145"/>
        <v>10.45997678797529</v>
      </c>
      <c r="W135" s="73">
        <f t="shared" si="145"/>
        <v>10.669176323734796</v>
      </c>
      <c r="X135" s="73">
        <f t="shared" si="145"/>
        <v>10.882559850209493</v>
      </c>
      <c r="Y135" s="73">
        <f t="shared" si="145"/>
        <v>12.079641433732538</v>
      </c>
      <c r="Z135" s="73">
        <f t="shared" si="145"/>
        <v>12.32123426240719</v>
      </c>
      <c r="AA135" s="73">
        <f t="shared" si="145"/>
        <v>12.567658947655332</v>
      </c>
      <c r="AB135" s="73">
        <f t="shared" si="145"/>
        <v>12.819012126608438</v>
      </c>
      <c r="AC135" s="79">
        <f t="shared" si="145"/>
        <v>13.075392369140607</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12.578370266215712</v>
      </c>
      <c r="F137" s="81">
        <f t="shared" ref="F137:AC137" si="146">F133</f>
        <v>26.159626627054458</v>
      </c>
      <c r="G137" s="81">
        <f t="shared" si="146"/>
        <v>49.208805744726561</v>
      </c>
      <c r="H137" s="81">
        <f t="shared" si="146"/>
        <v>34.664692035671429</v>
      </c>
      <c r="I137" s="81">
        <f t="shared" si="146"/>
        <v>14.147950763653169</v>
      </c>
      <c r="J137" s="81">
        <f t="shared" si="146"/>
        <v>27.767899228783715</v>
      </c>
      <c r="K137" s="81">
        <f t="shared" si="146"/>
        <v>28.004095658495785</v>
      </c>
      <c r="L137" s="81">
        <f t="shared" si="146"/>
        <v>28.23863278570483</v>
      </c>
      <c r="M137" s="81">
        <f t="shared" si="146"/>
        <v>28.600062122360065</v>
      </c>
      <c r="N137" s="81">
        <f t="shared" si="146"/>
        <v>28.833366569493563</v>
      </c>
      <c r="O137" s="81">
        <f t="shared" si="146"/>
        <v>28.720471759635643</v>
      </c>
      <c r="P137" s="81">
        <f t="shared" si="146"/>
        <v>29.294881194828363</v>
      </c>
      <c r="Q137" s="81">
        <f t="shared" si="146"/>
        <v>29.880778818724931</v>
      </c>
      <c r="R137" s="81">
        <f t="shared" si="146"/>
        <v>30.478394395099425</v>
      </c>
      <c r="S137" s="81">
        <f t="shared" si="146"/>
        <v>31.087962283001417</v>
      </c>
      <c r="T137" s="81">
        <f t="shared" si="146"/>
        <v>0</v>
      </c>
      <c r="U137" s="81">
        <f t="shared" si="146"/>
        <v>0</v>
      </c>
      <c r="V137" s="81">
        <f t="shared" si="146"/>
        <v>0</v>
      </c>
      <c r="W137" s="81">
        <f t="shared" si="146"/>
        <v>0</v>
      </c>
      <c r="X137" s="81">
        <f t="shared" si="146"/>
        <v>0</v>
      </c>
      <c r="Y137" s="81">
        <f t="shared" si="146"/>
        <v>0</v>
      </c>
      <c r="Z137" s="81">
        <f t="shared" si="146"/>
        <v>0</v>
      </c>
      <c r="AA137" s="81">
        <f t="shared" si="146"/>
        <v>0</v>
      </c>
      <c r="AB137" s="81">
        <f t="shared" si="146"/>
        <v>0</v>
      </c>
      <c r="AC137" s="81">
        <f t="shared" si="146"/>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12.164038749646567</v>
      </c>
      <c r="G141" s="74">
        <f t="shared" ref="G141:AC141" si="147">F150</f>
        <v>36.887853840315536</v>
      </c>
      <c r="H141" s="74">
        <f t="shared" si="147"/>
        <v>82.734703353397123</v>
      </c>
      <c r="I141" s="74">
        <f t="shared" si="147"/>
        <v>112.35266099842124</v>
      </c>
      <c r="J141" s="74">
        <f t="shared" si="147"/>
        <v>120.7318023111806</v>
      </c>
      <c r="K141" s="67">
        <f t="shared" si="147"/>
        <v>141.88677562660598</v>
      </c>
      <c r="L141" s="67">
        <f t="shared" si="147"/>
        <v>162.27170109279663</v>
      </c>
      <c r="M141" s="67">
        <f t="shared" si="147"/>
        <v>181.92131847504299</v>
      </c>
      <c r="N141" s="67">
        <f t="shared" si="147"/>
        <v>200.99304493023479</v>
      </c>
      <c r="O141" s="67">
        <f t="shared" si="147"/>
        <v>219.39025106752999</v>
      </c>
      <c r="P141" s="67">
        <f t="shared" si="147"/>
        <v>236.80997717361839</v>
      </c>
      <c r="Q141" s="67">
        <f t="shared" si="147"/>
        <v>253.96302240323951</v>
      </c>
      <c r="R141" s="67">
        <f t="shared" si="147"/>
        <v>270.87308322149653</v>
      </c>
      <c r="S141" s="67">
        <f t="shared" si="147"/>
        <v>287.56295987256652</v>
      </c>
      <c r="T141" s="67">
        <f t="shared" si="147"/>
        <v>304.05460312308446</v>
      </c>
      <c r="U141" s="67">
        <f t="shared" si="147"/>
        <v>289.70395558672237</v>
      </c>
      <c r="V141" s="67">
        <f t="shared" si="147"/>
        <v>276.03062417252249</v>
      </c>
      <c r="W141" s="67">
        <f t="shared" si="147"/>
        <v>263.00264118507744</v>
      </c>
      <c r="X141" s="67">
        <f t="shared" si="147"/>
        <v>250.58954772748061</v>
      </c>
      <c r="Y141" s="67">
        <f t="shared" si="147"/>
        <v>238.76232248965806</v>
      </c>
      <c r="Z141" s="67">
        <f t="shared" si="147"/>
        <v>227.49331389772018</v>
      </c>
      <c r="AA141" s="67">
        <f t="shared" si="147"/>
        <v>216.75617546570115</v>
      </c>
      <c r="AB141" s="67">
        <f t="shared" si="147"/>
        <v>206.52580419854118</v>
      </c>
      <c r="AC141" s="67">
        <f t="shared" si="147"/>
        <v>196.77828190230014</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0.24328077499293424</v>
      </c>
      <c r="G143" s="43">
        <f t="shared" ref="G143:AC143" si="148">G142*G141</f>
        <v>0.7377570768063032</v>
      </c>
      <c r="H143" s="25">
        <f t="shared" si="148"/>
        <v>1.654694067067944</v>
      </c>
      <c r="I143" s="25">
        <f t="shared" si="148"/>
        <v>2.2470532199684268</v>
      </c>
      <c r="J143" s="25">
        <f t="shared" si="148"/>
        <v>2.4146360462235874</v>
      </c>
      <c r="K143" s="25">
        <f t="shared" si="148"/>
        <v>2.837735512532122</v>
      </c>
      <c r="L143" s="25">
        <f t="shared" si="148"/>
        <v>3.2454340218559716</v>
      </c>
      <c r="M143" s="25">
        <f t="shared" si="148"/>
        <v>3.6384263695008228</v>
      </c>
      <c r="N143" s="25">
        <f t="shared" si="148"/>
        <v>4.0198608986046995</v>
      </c>
      <c r="O143" s="25">
        <f t="shared" si="148"/>
        <v>4.3878050213506032</v>
      </c>
      <c r="P143" s="25">
        <f t="shared" si="148"/>
        <v>4.736199543472372</v>
      </c>
      <c r="Q143" s="25">
        <f t="shared" si="148"/>
        <v>5.0792604480647947</v>
      </c>
      <c r="R143" s="25">
        <f t="shared" si="148"/>
        <v>5.4174616644299354</v>
      </c>
      <c r="S143" s="25">
        <f t="shared" si="148"/>
        <v>5.7512591974513354</v>
      </c>
      <c r="T143" s="25">
        <f t="shared" si="148"/>
        <v>6.0810920624616944</v>
      </c>
      <c r="U143" s="25">
        <f t="shared" si="148"/>
        <v>5.7940791117344528</v>
      </c>
      <c r="V143" s="25">
        <f t="shared" si="148"/>
        <v>5.5206124834504546</v>
      </c>
      <c r="W143" s="25">
        <f t="shared" si="148"/>
        <v>5.2600528237015531</v>
      </c>
      <c r="X143" s="25">
        <f t="shared" si="148"/>
        <v>5.0117909545496167</v>
      </c>
      <c r="Y143" s="25">
        <f t="shared" si="148"/>
        <v>4.7752464497931655</v>
      </c>
      <c r="Z143" s="25">
        <f t="shared" si="148"/>
        <v>4.5498662779544077</v>
      </c>
      <c r="AA143" s="25">
        <f t="shared" si="148"/>
        <v>4.3351235093140268</v>
      </c>
      <c r="AB143" s="25">
        <f t="shared" si="148"/>
        <v>4.1305160839708277</v>
      </c>
      <c r="AC143" s="25">
        <f t="shared" si="148"/>
        <v>3.9355656380460062</v>
      </c>
    </row>
    <row r="144" spans="2:29" x14ac:dyDescent="0.3">
      <c r="B144" s="19" t="s">
        <v>96</v>
      </c>
      <c r="C144" s="3" t="s">
        <v>86</v>
      </c>
      <c r="D144" s="3" t="s">
        <v>87</v>
      </c>
      <c r="E144" s="43">
        <f t="shared" ref="E144" si="149">E137</f>
        <v>12.578370266215712</v>
      </c>
      <c r="F144" s="43">
        <f t="shared" ref="F144:AC144" si="150">F137</f>
        <v>26.159626627054458</v>
      </c>
      <c r="G144" s="43">
        <f t="shared" si="150"/>
        <v>49.208805744726561</v>
      </c>
      <c r="H144" s="43">
        <f t="shared" si="150"/>
        <v>34.664692035671429</v>
      </c>
      <c r="I144" s="43">
        <f t="shared" si="150"/>
        <v>14.147950763653169</v>
      </c>
      <c r="J144" s="25">
        <f t="shared" si="150"/>
        <v>27.767899228783715</v>
      </c>
      <c r="K144" s="25">
        <f t="shared" si="150"/>
        <v>28.004095658495785</v>
      </c>
      <c r="L144" s="25">
        <f t="shared" si="150"/>
        <v>28.23863278570483</v>
      </c>
      <c r="M144" s="25">
        <f t="shared" si="150"/>
        <v>28.600062122360065</v>
      </c>
      <c r="N144" s="25">
        <f t="shared" si="150"/>
        <v>28.833366569493563</v>
      </c>
      <c r="O144" s="25">
        <f t="shared" si="150"/>
        <v>28.720471759635643</v>
      </c>
      <c r="P144" s="25">
        <f t="shared" si="150"/>
        <v>29.294881194828363</v>
      </c>
      <c r="Q144" s="25">
        <f t="shared" si="150"/>
        <v>29.880778818724931</v>
      </c>
      <c r="R144" s="25">
        <f t="shared" si="150"/>
        <v>30.478394395099425</v>
      </c>
      <c r="S144" s="25">
        <f t="shared" si="150"/>
        <v>31.087962283001417</v>
      </c>
      <c r="T144" s="25">
        <f t="shared" si="150"/>
        <v>0</v>
      </c>
      <c r="U144" s="25">
        <f t="shared" si="150"/>
        <v>0</v>
      </c>
      <c r="V144" s="25">
        <f t="shared" si="150"/>
        <v>0</v>
      </c>
      <c r="W144" s="25">
        <f t="shared" si="150"/>
        <v>0</v>
      </c>
      <c r="X144" s="25">
        <f t="shared" si="150"/>
        <v>0</v>
      </c>
      <c r="Y144" s="25">
        <f t="shared" si="150"/>
        <v>0</v>
      </c>
      <c r="Z144" s="25">
        <f t="shared" si="150"/>
        <v>0</v>
      </c>
      <c r="AA144" s="25">
        <f t="shared" si="150"/>
        <v>0</v>
      </c>
      <c r="AB144" s="25">
        <f t="shared" si="150"/>
        <v>0</v>
      </c>
      <c r="AC144" s="25">
        <f t="shared" si="150"/>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Inputs'!J63</f>
        <v>6.5879999999999994E-2</v>
      </c>
      <c r="F146" s="26">
        <f>'Scenario Inputs'!K63</f>
        <v>6.5879999999999994E-2</v>
      </c>
      <c r="G146" s="26">
        <f>'Scenario Inputs'!L63</f>
        <v>6.5879999999999994E-2</v>
      </c>
      <c r="H146" s="26">
        <f>'Scenario Inputs'!M63</f>
        <v>6.5879999999999994E-2</v>
      </c>
      <c r="I146" s="26">
        <f>'Scenario Inputs'!N63</f>
        <v>6.5879999999999994E-2</v>
      </c>
      <c r="J146" s="26">
        <f>'Scenario Inputs'!O63</f>
        <v>6.5879999999999994E-2</v>
      </c>
      <c r="K146" s="26">
        <f>'Scenario Inputs'!P63</f>
        <v>6.5879999999999994E-2</v>
      </c>
      <c r="L146" s="26">
        <f>'Scenario Inputs'!Q63</f>
        <v>6.5879999999999994E-2</v>
      </c>
      <c r="M146" s="26">
        <f>'Scenario Inputs'!R63</f>
        <v>6.5879999999999994E-2</v>
      </c>
      <c r="N146" s="26">
        <f>'Scenario Inputs'!S63</f>
        <v>6.5879999999999994E-2</v>
      </c>
      <c r="O146" s="26">
        <f>'Scenario Inputs'!T63</f>
        <v>6.5879999999999994E-2</v>
      </c>
      <c r="P146" s="26">
        <f>'Scenario Inputs'!U63</f>
        <v>6.5879999999999994E-2</v>
      </c>
      <c r="Q146" s="26">
        <f>'Scenario Inputs'!V63</f>
        <v>6.5879999999999994E-2</v>
      </c>
      <c r="R146" s="26">
        <f>'Scenario Inputs'!W63</f>
        <v>6.5879999999999994E-2</v>
      </c>
      <c r="S146" s="26">
        <f>'Scenario Inputs'!X63</f>
        <v>6.5879999999999994E-2</v>
      </c>
      <c r="T146" s="26">
        <f>'Scenario Inputs'!Y63</f>
        <v>6.5879999999999994E-2</v>
      </c>
      <c r="U146" s="26">
        <f>'Scenario Inputs'!Z63</f>
        <v>6.5879999999999994E-2</v>
      </c>
      <c r="V146" s="26">
        <f>'Scenario Inputs'!AA63</f>
        <v>6.5879999999999994E-2</v>
      </c>
      <c r="W146" s="26">
        <f>'Scenario Inputs'!AB63</f>
        <v>6.5879999999999994E-2</v>
      </c>
      <c r="X146" s="26">
        <f>'Scenario Inputs'!AC63</f>
        <v>6.5879999999999994E-2</v>
      </c>
      <c r="Y146" s="26">
        <f>'Scenario Inputs'!AD63</f>
        <v>6.5879999999999994E-2</v>
      </c>
      <c r="Z146" s="26">
        <f>'Scenario Inputs'!AE63</f>
        <v>6.5879999999999994E-2</v>
      </c>
      <c r="AA146" s="26">
        <f>'Scenario Inputs'!AF63</f>
        <v>6.5879999999999994E-2</v>
      </c>
      <c r="AB146" s="26">
        <f>'Scenario Inputs'!AG63</f>
        <v>6.5879999999999994E-2</v>
      </c>
      <c r="AC146" s="26">
        <f>'Scenario Inputs'!AH63</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151">(E141+E143)*E146</f>
        <v>0</v>
      </c>
      <c r="F148" s="43">
        <f t="shared" ref="F148:AC148" si="152">(F141+F143)*F146</f>
        <v>0.81739421028325021</v>
      </c>
      <c r="G148" s="43">
        <f t="shared" si="152"/>
        <v>2.4787752472199864</v>
      </c>
      <c r="H148" s="43">
        <f t="shared" si="152"/>
        <v>5.5595735020602381</v>
      </c>
      <c r="I148" s="43">
        <f t="shared" si="152"/>
        <v>7.5498291727075104</v>
      </c>
      <c r="J148" s="25">
        <f t="shared" si="152"/>
        <v>8.1128873589857875</v>
      </c>
      <c r="K148" s="25">
        <f t="shared" si="152"/>
        <v>9.5344507938464176</v>
      </c>
      <c r="L148" s="25">
        <f t="shared" si="152"/>
        <v>10.904268861353312</v>
      </c>
      <c r="M148" s="25">
        <f t="shared" si="152"/>
        <v>12.224675990358545</v>
      </c>
      <c r="N148" s="25">
        <f t="shared" si="152"/>
        <v>13.506250236003943</v>
      </c>
      <c r="O148" s="25">
        <f t="shared" si="152"/>
        <v>14.742498335135451</v>
      </c>
      <c r="P148" s="25">
        <f t="shared" si="152"/>
        <v>15.913062122121937</v>
      </c>
      <c r="Q148" s="25">
        <f t="shared" si="152"/>
        <v>17.065705594243926</v>
      </c>
      <c r="R148" s="25">
        <f t="shared" si="152"/>
        <v>18.202021097084835</v>
      </c>
      <c r="S148" s="25">
        <f t="shared" si="152"/>
        <v>19.323540752332775</v>
      </c>
      <c r="T148" s="25">
        <f t="shared" si="152"/>
        <v>20.431739598823782</v>
      </c>
      <c r="U148" s="25">
        <f t="shared" si="152"/>
        <v>19.467410525934334</v>
      </c>
      <c r="V148" s="25">
        <f t="shared" si="152"/>
        <v>18.548595470895496</v>
      </c>
      <c r="W148" s="25">
        <f t="shared" si="152"/>
        <v>17.673146281298358</v>
      </c>
      <c r="X148" s="25">
        <f t="shared" si="152"/>
        <v>16.839016192372149</v>
      </c>
      <c r="Y148" s="25">
        <f t="shared" si="152"/>
        <v>16.044255041731045</v>
      </c>
      <c r="Z148" s="25">
        <f t="shared" si="152"/>
        <v>15.287004709973441</v>
      </c>
      <c r="AA148" s="25">
        <f t="shared" si="152"/>
        <v>14.565494776473999</v>
      </c>
      <c r="AB148" s="25">
        <f t="shared" si="152"/>
        <v>13.878038380211891</v>
      </c>
      <c r="AC148" s="25">
        <f t="shared" si="152"/>
        <v>13.223028275958002</v>
      </c>
    </row>
    <row r="149" spans="2:29" x14ac:dyDescent="0.3">
      <c r="B149" s="18" t="s">
        <v>234</v>
      </c>
      <c r="C149" s="3" t="s">
        <v>86</v>
      </c>
      <c r="D149" s="3" t="s">
        <v>87</v>
      </c>
      <c r="E149" s="43">
        <f t="shared" ref="E149" si="153">E144*E145*E146</f>
        <v>0.41433151656914552</v>
      </c>
      <c r="F149" s="43">
        <f t="shared" ref="F149:AC149" si="154">F144*F145*F146</f>
        <v>0.86169810109517375</v>
      </c>
      <c r="G149" s="43">
        <f t="shared" si="154"/>
        <v>1.6209380612312927</v>
      </c>
      <c r="H149" s="43">
        <f t="shared" si="154"/>
        <v>1.1418549556550168</v>
      </c>
      <c r="I149" s="43">
        <f t="shared" si="154"/>
        <v>0.46603349815473533</v>
      </c>
      <c r="J149" s="25">
        <f t="shared" si="154"/>
        <v>0.91467460059613548</v>
      </c>
      <c r="K149" s="25">
        <f t="shared" si="154"/>
        <v>0.92245491099085108</v>
      </c>
      <c r="L149" s="25">
        <f t="shared" si="154"/>
        <v>0.93018056396111704</v>
      </c>
      <c r="M149" s="25">
        <f t="shared" si="154"/>
        <v>0.94208604631054049</v>
      </c>
      <c r="N149" s="25">
        <f t="shared" si="154"/>
        <v>0.94977109479911792</v>
      </c>
      <c r="O149" s="25">
        <f t="shared" si="154"/>
        <v>0.946052339762398</v>
      </c>
      <c r="P149" s="25">
        <f t="shared" si="154"/>
        <v>0.9649733865576462</v>
      </c>
      <c r="Q149" s="25">
        <f t="shared" si="154"/>
        <v>0.98427285428879918</v>
      </c>
      <c r="R149" s="25">
        <f t="shared" si="154"/>
        <v>1.0039583113745749</v>
      </c>
      <c r="S149" s="25">
        <f t="shared" si="154"/>
        <v>1.0240374776020666</v>
      </c>
      <c r="T149" s="25">
        <f t="shared" si="154"/>
        <v>0</v>
      </c>
      <c r="U149" s="25">
        <f t="shared" si="154"/>
        <v>0</v>
      </c>
      <c r="V149" s="25">
        <f t="shared" si="154"/>
        <v>0</v>
      </c>
      <c r="W149" s="25">
        <f t="shared" si="154"/>
        <v>0</v>
      </c>
      <c r="X149" s="25">
        <f t="shared" si="154"/>
        <v>0</v>
      </c>
      <c r="Y149" s="25">
        <f t="shared" si="154"/>
        <v>0</v>
      </c>
      <c r="Z149" s="25">
        <f t="shared" si="154"/>
        <v>0</v>
      </c>
      <c r="AA149" s="25">
        <f t="shared" si="154"/>
        <v>0</v>
      </c>
      <c r="AB149" s="25">
        <f t="shared" si="154"/>
        <v>0</v>
      </c>
      <c r="AC149" s="25">
        <f t="shared" si="154"/>
        <v>0</v>
      </c>
    </row>
    <row r="150" spans="2:29" x14ac:dyDescent="0.3">
      <c r="B150" s="22" t="s">
        <v>244</v>
      </c>
      <c r="C150" s="23" t="s">
        <v>86</v>
      </c>
      <c r="D150" s="23" t="s">
        <v>87</v>
      </c>
      <c r="E150" s="76">
        <f>E141+E143+E144-E148-E149</f>
        <v>12.164038749646567</v>
      </c>
      <c r="F150" s="76">
        <f>F141+F143+F144-F148-F149</f>
        <v>36.887853840315536</v>
      </c>
      <c r="G150" s="76">
        <f t="shared" ref="G150:AC150" si="155">G141+G143+G144-G148-G149</f>
        <v>82.734703353397123</v>
      </c>
      <c r="H150" s="76">
        <f t="shared" si="155"/>
        <v>112.35266099842124</v>
      </c>
      <c r="I150" s="76">
        <f t="shared" si="155"/>
        <v>120.7318023111806</v>
      </c>
      <c r="J150" s="76">
        <f t="shared" si="155"/>
        <v>141.88677562660598</v>
      </c>
      <c r="K150" s="76">
        <f t="shared" si="155"/>
        <v>162.27170109279663</v>
      </c>
      <c r="L150" s="76">
        <f t="shared" si="155"/>
        <v>181.92131847504299</v>
      </c>
      <c r="M150" s="76">
        <f t="shared" si="155"/>
        <v>200.99304493023479</v>
      </c>
      <c r="N150" s="76">
        <f t="shared" si="155"/>
        <v>219.39025106752999</v>
      </c>
      <c r="O150" s="76">
        <f t="shared" si="155"/>
        <v>236.80997717361839</v>
      </c>
      <c r="P150" s="76">
        <f t="shared" si="155"/>
        <v>253.96302240323951</v>
      </c>
      <c r="Q150" s="76">
        <f t="shared" si="155"/>
        <v>270.87308322149653</v>
      </c>
      <c r="R150" s="76">
        <f t="shared" si="155"/>
        <v>287.56295987256652</v>
      </c>
      <c r="S150" s="76">
        <f t="shared" si="155"/>
        <v>304.05460312308446</v>
      </c>
      <c r="T150" s="76">
        <f t="shared" si="155"/>
        <v>289.70395558672237</v>
      </c>
      <c r="U150" s="76">
        <f t="shared" si="155"/>
        <v>276.03062417252249</v>
      </c>
      <c r="V150" s="76">
        <f t="shared" si="155"/>
        <v>263.00264118507744</v>
      </c>
      <c r="W150" s="76">
        <f t="shared" si="155"/>
        <v>250.58954772748061</v>
      </c>
      <c r="X150" s="76">
        <f t="shared" si="155"/>
        <v>238.76232248965806</v>
      </c>
      <c r="Y150" s="76">
        <f t="shared" si="155"/>
        <v>227.49331389772018</v>
      </c>
      <c r="Z150" s="76">
        <f t="shared" si="155"/>
        <v>216.75617546570115</v>
      </c>
      <c r="AA150" s="76">
        <f t="shared" si="155"/>
        <v>206.52580419854118</v>
      </c>
      <c r="AB150" s="76">
        <f t="shared" si="155"/>
        <v>196.77828190230014</v>
      </c>
      <c r="AC150" s="76">
        <f t="shared" si="155"/>
        <v>187.49081926438814</v>
      </c>
    </row>
    <row r="151" spans="2:29" x14ac:dyDescent="0.3">
      <c r="B151" s="27" t="s">
        <v>245</v>
      </c>
      <c r="C151" s="28" t="s">
        <v>86</v>
      </c>
      <c r="D151" s="28" t="s">
        <v>87</v>
      </c>
      <c r="E151" s="170">
        <f t="shared" ref="E151" si="156">AVERAGE(SUM(E141,E143),(E150*(1/(1+E158))))</f>
        <v>5.891716918360248</v>
      </c>
      <c r="F151" s="170">
        <f t="shared" ref="F151" si="157">AVERAGE(SUM(F141,F143),(F150*(1/(1+F158))))</f>
        <v>24.070488126320299</v>
      </c>
      <c r="G151" s="170">
        <f t="shared" ref="G151" si="158">AVERAGE(SUM(G141,G143),(G150*(1/(1+G158))))</f>
        <v>58.885799429982569</v>
      </c>
      <c r="H151" s="170">
        <f t="shared" ref="H151" si="159">AVERAGE(SUM(H141,H143),(H150*(1/(1+H158))))</f>
        <v>96.613308125335351</v>
      </c>
      <c r="I151" s="170">
        <f t="shared" ref="I151" si="160">AVERAGE(SUM(I141,I143),(I150*(1/(1+I158))))</f>
        <v>115.77694822184648</v>
      </c>
      <c r="J151" s="170">
        <f t="shared" ref="J151" si="161">AVERAGE(SUM(J141,J143),(J150*(1/(1+J158))))</f>
        <v>130.29683422597807</v>
      </c>
      <c r="K151" s="170">
        <f t="shared" ref="K151" si="162">AVERAGE(SUM(K141,K143),(K150*(1/(1+K158))))</f>
        <v>150.95941777667775</v>
      </c>
      <c r="L151" s="170">
        <f t="shared" ref="L151" si="163">AVERAGE(SUM(L141,L143),(L150*(1/(1+L158))))</f>
        <v>170.87312653971659</v>
      </c>
      <c r="M151" s="170">
        <f t="shared" ref="M151" si="164">AVERAGE(SUM(M141,M143),(M150*(1/(1+M158))))</f>
        <v>190.13192363327394</v>
      </c>
      <c r="N151" s="170">
        <f t="shared" ref="N151" si="165">AVERAGE(SUM(N141,N143),(N150*(1/(1+N158))))</f>
        <v>208.7692888475448</v>
      </c>
      <c r="O151" s="170">
        <f t="shared" ref="O151" si="166">AVERAGE(SUM(O141,O143),(O150*(1/(1+O158))))</f>
        <v>226.58920104338364</v>
      </c>
      <c r="P151" s="170">
        <f t="shared" ref="P151" si="167">AVERAGE(SUM(P141,P143),(P150*(1/(1+P158))))</f>
        <v>243.78143012123041</v>
      </c>
      <c r="Q151" s="170">
        <f t="shared" ref="Q151" si="168">AVERAGE(SUM(Q141,Q143),(Q150*(1/(1+Q158))))</f>
        <v>260.71996115901288</v>
      </c>
      <c r="R151" s="170">
        <f t="shared" ref="R151" si="169">AVERAGE(SUM(R141,R143),(R150*(1/(1+R158))))</f>
        <v>277.42792277356796</v>
      </c>
      <c r="S151" s="170">
        <f t="shared" ref="S151" si="170">AVERAGE(SUM(S141,S143),(S150*(1/(1+S158))))</f>
        <v>293.92757506009104</v>
      </c>
      <c r="T151" s="170">
        <f t="shared" ref="T151" si="171">AVERAGE(SUM(T141,T143),(T150*(1/(1+T158))))</f>
        <v>295.38750059418857</v>
      </c>
      <c r="U151" s="170">
        <f t="shared" ref="U151" si="172">AVERAGE(SUM(U141,U143),(U150*(1/(1+U158))))</f>
        <v>281.44591949614426</v>
      </c>
      <c r="V151" s="170">
        <f t="shared" ref="V151" si="173">AVERAGE(SUM(V141,V143),(V150*(1/(1+V158))))</f>
        <v>268.16234756613306</v>
      </c>
      <c r="W151" s="170">
        <f t="shared" ref="W151" si="174">AVERAGE(SUM(W141,W143),(W150*(1/(1+W158))))</f>
        <v>255.50572835064571</v>
      </c>
      <c r="X151" s="170">
        <f t="shared" ref="X151" si="175">AVERAGE(SUM(X141,X143),(X150*(1/(1+X158))))</f>
        <v>243.44647118624329</v>
      </c>
      <c r="Y151" s="170">
        <f t="shared" ref="Y151" si="176">AVERAGE(SUM(Y141,Y143),(Y150*(1/(1+Y158))))</f>
        <v>231.95638201778343</v>
      </c>
      <c r="Z151" s="170">
        <f t="shared" ref="Z151" si="177">AVERAGE(SUM(Z141,Z143),(Z150*(1/(1+Z158))))</f>
        <v>221.00859748186093</v>
      </c>
      <c r="AA151" s="170">
        <f t="shared" ref="AA151" si="178">AVERAGE(SUM(AA141,AA143),(AA150*(1/(1+AA158))))</f>
        <v>210.57752210135104</v>
      </c>
      <c r="AB151" s="170">
        <f t="shared" ref="AB151" si="179">AVERAGE(SUM(AB141,AB143),(AB150*(1/(1+AB158))))</f>
        <v>200.63876844422032</v>
      </c>
      <c r="AC151" s="170">
        <f t="shared" ref="AC151" si="180">AVERAGE(SUM(AC141,AC143),(AC150*(1/(1+AC158))))</f>
        <v>191.16910010669739</v>
      </c>
    </row>
    <row r="152" spans="2:29" ht="15" thickBot="1" x14ac:dyDescent="0.35">
      <c r="B152" s="56" t="s">
        <v>229</v>
      </c>
      <c r="C152" s="57" t="s">
        <v>86</v>
      </c>
      <c r="D152" s="57" t="s">
        <v>87</v>
      </c>
      <c r="E152" s="75">
        <f t="shared" ref="E152" si="181">E148+E149</f>
        <v>0.41433151656914552</v>
      </c>
      <c r="F152" s="75">
        <f t="shared" ref="F152:AC152" si="182">F148+F149</f>
        <v>1.679092311378424</v>
      </c>
      <c r="G152" s="75">
        <f t="shared" si="182"/>
        <v>4.0997133084512791</v>
      </c>
      <c r="H152" s="75">
        <f t="shared" si="182"/>
        <v>6.701428457715255</v>
      </c>
      <c r="I152" s="75">
        <f t="shared" si="182"/>
        <v>8.015862670862246</v>
      </c>
      <c r="J152" s="58">
        <f t="shared" si="182"/>
        <v>9.0275619595819236</v>
      </c>
      <c r="K152" s="58">
        <f t="shared" si="182"/>
        <v>10.456905704837268</v>
      </c>
      <c r="L152" s="58">
        <f t="shared" si="182"/>
        <v>11.83444942531443</v>
      </c>
      <c r="M152" s="58">
        <f t="shared" si="182"/>
        <v>13.166762036669086</v>
      </c>
      <c r="N152" s="58">
        <f t="shared" si="182"/>
        <v>14.456021330803061</v>
      </c>
      <c r="O152" s="58">
        <f t="shared" si="182"/>
        <v>15.688550674897849</v>
      </c>
      <c r="P152" s="58">
        <f t="shared" si="182"/>
        <v>16.878035508679584</v>
      </c>
      <c r="Q152" s="58">
        <f t="shared" si="182"/>
        <v>18.049978448532727</v>
      </c>
      <c r="R152" s="58">
        <f t="shared" si="182"/>
        <v>19.20597940845941</v>
      </c>
      <c r="S152" s="58">
        <f t="shared" si="182"/>
        <v>20.347578229934843</v>
      </c>
      <c r="T152" s="58">
        <f t="shared" si="182"/>
        <v>20.431739598823782</v>
      </c>
      <c r="U152" s="58">
        <f t="shared" si="182"/>
        <v>19.467410525934334</v>
      </c>
      <c r="V152" s="58">
        <f t="shared" si="182"/>
        <v>18.548595470895496</v>
      </c>
      <c r="W152" s="58">
        <f t="shared" si="182"/>
        <v>17.673146281298358</v>
      </c>
      <c r="X152" s="58">
        <f t="shared" si="182"/>
        <v>16.839016192372149</v>
      </c>
      <c r="Y152" s="58">
        <f t="shared" si="182"/>
        <v>16.044255041731045</v>
      </c>
      <c r="Z152" s="58">
        <f t="shared" si="182"/>
        <v>15.287004709973441</v>
      </c>
      <c r="AA152" s="58">
        <f t="shared" si="182"/>
        <v>14.565494776473999</v>
      </c>
      <c r="AB152" s="58">
        <f t="shared" si="182"/>
        <v>13.878038380211891</v>
      </c>
      <c r="AC152" s="58">
        <f t="shared" si="182"/>
        <v>13.223028275958002</v>
      </c>
    </row>
    <row r="153" spans="2:29" ht="15" thickTop="1" x14ac:dyDescent="0.3"/>
    <row r="154" spans="2:29" x14ac:dyDescent="0.3">
      <c r="B154" s="32" t="s">
        <v>97</v>
      </c>
    </row>
    <row r="155" spans="2:29" x14ac:dyDescent="0.3">
      <c r="B155" s="206" t="s">
        <v>98</v>
      </c>
      <c r="C155" s="37" t="s">
        <v>86</v>
      </c>
      <c r="D155" s="195" t="s">
        <v>87</v>
      </c>
      <c r="E155" s="171">
        <f>E134</f>
        <v>0.7437167397579072</v>
      </c>
      <c r="F155" s="171">
        <f t="shared" ref="F155:AC155" si="183">F134</f>
        <v>1.7278396410056531</v>
      </c>
      <c r="G155" s="171">
        <f t="shared" si="183"/>
        <v>4.5054259028152845</v>
      </c>
      <c r="H155" s="171">
        <f t="shared" si="183"/>
        <v>7.4680348807974157</v>
      </c>
      <c r="I155" s="171">
        <f t="shared" si="183"/>
        <v>8.3772325710150106</v>
      </c>
      <c r="J155" s="171">
        <f t="shared" si="183"/>
        <v>6.1953160703835666</v>
      </c>
      <c r="K155" s="171">
        <f t="shared" si="183"/>
        <v>6.2622924603336605</v>
      </c>
      <c r="L155" s="171">
        <f t="shared" si="183"/>
        <v>6.3294697794536035</v>
      </c>
      <c r="M155" s="171">
        <f t="shared" si="183"/>
        <v>6.3968292743542099</v>
      </c>
      <c r="N155" s="171">
        <f t="shared" si="183"/>
        <v>6.4643513611390588</v>
      </c>
      <c r="O155" s="171">
        <f t="shared" si="183"/>
        <v>8.2125521835833091</v>
      </c>
      <c r="P155" s="171">
        <f t="shared" si="183"/>
        <v>8.3768032272549764</v>
      </c>
      <c r="Q155" s="171">
        <f t="shared" si="183"/>
        <v>8.5443392918000765</v>
      </c>
      <c r="R155" s="171">
        <f t="shared" si="183"/>
        <v>8.7152260776360766</v>
      </c>
      <c r="S155" s="171">
        <f t="shared" si="183"/>
        <v>8.8895305991887987</v>
      </c>
      <c r="T155" s="171">
        <f t="shared" si="183"/>
        <v>10.053803141075827</v>
      </c>
      <c r="U155" s="171">
        <f t="shared" si="183"/>
        <v>10.254879203897342</v>
      </c>
      <c r="V155" s="171">
        <f t="shared" si="183"/>
        <v>10.45997678797529</v>
      </c>
      <c r="W155" s="171">
        <f t="shared" si="183"/>
        <v>10.669176323734796</v>
      </c>
      <c r="X155" s="171">
        <f t="shared" si="183"/>
        <v>10.882559850209493</v>
      </c>
      <c r="Y155" s="171">
        <f t="shared" si="183"/>
        <v>12.079641433732538</v>
      </c>
      <c r="Z155" s="171">
        <f t="shared" si="183"/>
        <v>12.32123426240719</v>
      </c>
      <c r="AA155" s="171">
        <f t="shared" si="183"/>
        <v>12.567658947655332</v>
      </c>
      <c r="AB155" s="171">
        <f t="shared" si="183"/>
        <v>12.819012126608438</v>
      </c>
      <c r="AC155" s="171">
        <f t="shared" si="183"/>
        <v>13.075392369140607</v>
      </c>
    </row>
    <row r="156" spans="2:29" x14ac:dyDescent="0.3">
      <c r="B156" s="3" t="s">
        <v>230</v>
      </c>
      <c r="C156" s="36" t="s">
        <v>86</v>
      </c>
      <c r="D156" s="36" t="s">
        <v>87</v>
      </c>
      <c r="E156" s="77">
        <f t="shared" ref="E156" si="184">E152</f>
        <v>0.41433151656914552</v>
      </c>
      <c r="F156" s="77">
        <f t="shared" ref="F156:AC156" si="185">F152</f>
        <v>1.679092311378424</v>
      </c>
      <c r="G156" s="77">
        <f t="shared" si="185"/>
        <v>4.0997133084512791</v>
      </c>
      <c r="H156" s="77">
        <f t="shared" si="185"/>
        <v>6.701428457715255</v>
      </c>
      <c r="I156" s="77">
        <f t="shared" si="185"/>
        <v>8.015862670862246</v>
      </c>
      <c r="J156" s="77">
        <f t="shared" si="185"/>
        <v>9.0275619595819236</v>
      </c>
      <c r="K156" s="77">
        <f t="shared" si="185"/>
        <v>10.456905704837268</v>
      </c>
      <c r="L156" s="77">
        <f t="shared" si="185"/>
        <v>11.83444942531443</v>
      </c>
      <c r="M156" s="77">
        <f t="shared" si="185"/>
        <v>13.166762036669086</v>
      </c>
      <c r="N156" s="77">
        <f t="shared" si="185"/>
        <v>14.456021330803061</v>
      </c>
      <c r="O156" s="77">
        <f t="shared" si="185"/>
        <v>15.688550674897849</v>
      </c>
      <c r="P156" s="77">
        <f t="shared" si="185"/>
        <v>16.878035508679584</v>
      </c>
      <c r="Q156" s="77">
        <f t="shared" si="185"/>
        <v>18.049978448532727</v>
      </c>
      <c r="R156" s="77">
        <f t="shared" si="185"/>
        <v>19.20597940845941</v>
      </c>
      <c r="S156" s="77">
        <f t="shared" si="185"/>
        <v>20.347578229934843</v>
      </c>
      <c r="T156" s="77">
        <f t="shared" si="185"/>
        <v>20.431739598823782</v>
      </c>
      <c r="U156" s="77">
        <f t="shared" si="185"/>
        <v>19.467410525934334</v>
      </c>
      <c r="V156" s="77">
        <f t="shared" si="185"/>
        <v>18.548595470895496</v>
      </c>
      <c r="W156" s="77">
        <f t="shared" si="185"/>
        <v>17.673146281298358</v>
      </c>
      <c r="X156" s="77">
        <f t="shared" si="185"/>
        <v>16.839016192372149</v>
      </c>
      <c r="Y156" s="77">
        <f t="shared" si="185"/>
        <v>16.044255041731045</v>
      </c>
      <c r="Z156" s="77">
        <f t="shared" si="185"/>
        <v>15.287004709973441</v>
      </c>
      <c r="AA156" s="77">
        <f t="shared" si="185"/>
        <v>14.565494776473999</v>
      </c>
      <c r="AB156" s="77">
        <f t="shared" si="185"/>
        <v>13.878038380211891</v>
      </c>
      <c r="AC156" s="77">
        <f t="shared" si="185"/>
        <v>13.223028275958002</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 si="186">E158*E151</f>
        <v>0.19030245646303603</v>
      </c>
      <c r="F159" s="77">
        <f t="shared" ref="F159:AC159" si="187">F158*F151</f>
        <v>0.77747676648014574</v>
      </c>
      <c r="G159" s="77">
        <f t="shared" si="187"/>
        <v>1.9020113215884371</v>
      </c>
      <c r="H159" s="77">
        <f t="shared" si="187"/>
        <v>3.1206098524483319</v>
      </c>
      <c r="I159" s="77">
        <f t="shared" si="187"/>
        <v>3.7395954275656416</v>
      </c>
      <c r="J159" s="77">
        <f t="shared" si="187"/>
        <v>4.2085877454990923</v>
      </c>
      <c r="K159" s="77">
        <f t="shared" si="187"/>
        <v>4.8759891941866922</v>
      </c>
      <c r="L159" s="77">
        <f t="shared" si="187"/>
        <v>5.5192019872328464</v>
      </c>
      <c r="M159" s="77">
        <f t="shared" si="187"/>
        <v>6.1412611333547487</v>
      </c>
      <c r="N159" s="77">
        <f t="shared" si="187"/>
        <v>6.7432480297756978</v>
      </c>
      <c r="O159" s="77">
        <f t="shared" si="187"/>
        <v>7.3188311937012918</v>
      </c>
      <c r="P159" s="77">
        <f t="shared" si="187"/>
        <v>7.8741401929157426</v>
      </c>
      <c r="Q159" s="77">
        <f t="shared" si="187"/>
        <v>8.4212547454361175</v>
      </c>
      <c r="R159" s="77">
        <f t="shared" si="187"/>
        <v>8.960921905586245</v>
      </c>
      <c r="S159" s="77">
        <f t="shared" si="187"/>
        <v>9.4938606744409419</v>
      </c>
      <c r="T159" s="77">
        <f t="shared" si="187"/>
        <v>9.5410162691922906</v>
      </c>
      <c r="U159" s="77">
        <f t="shared" si="187"/>
        <v>9.0907031997254606</v>
      </c>
      <c r="V159" s="77">
        <f t="shared" si="187"/>
        <v>8.6616438263860989</v>
      </c>
      <c r="W159" s="77">
        <f t="shared" si="187"/>
        <v>8.2528350257258563</v>
      </c>
      <c r="X159" s="77">
        <f t="shared" si="187"/>
        <v>7.8633210193156584</v>
      </c>
      <c r="Y159" s="77">
        <f t="shared" si="187"/>
        <v>7.4921911391744054</v>
      </c>
      <c r="Z159" s="77">
        <f t="shared" si="187"/>
        <v>7.1385776986641085</v>
      </c>
      <c r="AA159" s="77">
        <f t="shared" si="187"/>
        <v>6.8016539638736386</v>
      </c>
      <c r="AB159" s="77">
        <f t="shared" si="187"/>
        <v>6.4806322207483165</v>
      </c>
      <c r="AC159" s="77">
        <f t="shared" si="187"/>
        <v>6.1747619334463257</v>
      </c>
    </row>
    <row r="160" spans="2:29" ht="15" thickBot="1" x14ac:dyDescent="0.35">
      <c r="B160" s="218" t="s">
        <v>100</v>
      </c>
      <c r="C160" s="229" t="s">
        <v>86</v>
      </c>
      <c r="D160" s="230" t="s">
        <v>87</v>
      </c>
      <c r="E160" s="231">
        <f>E155+E156+E159</f>
        <v>1.3483507127900887</v>
      </c>
      <c r="F160" s="231">
        <f t="shared" ref="F160:AC160" si="188">F155+F156+F159</f>
        <v>4.1844087188642227</v>
      </c>
      <c r="G160" s="231">
        <f t="shared" si="188"/>
        <v>10.507150532855002</v>
      </c>
      <c r="H160" s="231">
        <f t="shared" si="188"/>
        <v>17.290073190961003</v>
      </c>
      <c r="I160" s="231">
        <f t="shared" si="188"/>
        <v>20.132690669442898</v>
      </c>
      <c r="J160" s="231">
        <f t="shared" si="188"/>
        <v>19.431465775464581</v>
      </c>
      <c r="K160" s="231">
        <f t="shared" si="188"/>
        <v>21.595187359357624</v>
      </c>
      <c r="L160" s="231">
        <f t="shared" si="188"/>
        <v>23.683121192000883</v>
      </c>
      <c r="M160" s="231">
        <f t="shared" si="188"/>
        <v>25.704852444378044</v>
      </c>
      <c r="N160" s="231">
        <f t="shared" si="188"/>
        <v>27.66362072171782</v>
      </c>
      <c r="O160" s="231">
        <f t="shared" si="188"/>
        <v>31.219934052182452</v>
      </c>
      <c r="P160" s="231">
        <f t="shared" si="188"/>
        <v>33.128978928850302</v>
      </c>
      <c r="Q160" s="231">
        <f t="shared" si="188"/>
        <v>35.015572485768921</v>
      </c>
      <c r="R160" s="231">
        <f t="shared" si="188"/>
        <v>36.882127391681735</v>
      </c>
      <c r="S160" s="231">
        <f t="shared" si="188"/>
        <v>38.73096950356458</v>
      </c>
      <c r="T160" s="231">
        <f t="shared" si="188"/>
        <v>40.026559009091898</v>
      </c>
      <c r="U160" s="231">
        <f t="shared" si="188"/>
        <v>38.81299292955714</v>
      </c>
      <c r="V160" s="231">
        <f t="shared" si="188"/>
        <v>37.670216085256882</v>
      </c>
      <c r="W160" s="231">
        <f t="shared" si="188"/>
        <v>36.595157630759012</v>
      </c>
      <c r="X160" s="231">
        <f t="shared" si="188"/>
        <v>35.584897061897301</v>
      </c>
      <c r="Y160" s="231">
        <f t="shared" si="188"/>
        <v>35.616087614637991</v>
      </c>
      <c r="Z160" s="231">
        <f t="shared" si="188"/>
        <v>34.746816671044741</v>
      </c>
      <c r="AA160" s="231">
        <f t="shared" si="188"/>
        <v>33.934807688002969</v>
      </c>
      <c r="AB160" s="231">
        <f t="shared" si="188"/>
        <v>33.177682727568644</v>
      </c>
      <c r="AC160" s="231">
        <f t="shared" si="188"/>
        <v>32.473182578544936</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1.3483507127900887</v>
      </c>
      <c r="F162" s="222">
        <f>F160+F161</f>
        <v>4.1844087188642227</v>
      </c>
      <c r="G162" s="222">
        <f t="shared" ref="G162:AC162" si="189">G160+G161</f>
        <v>10.507150532855002</v>
      </c>
      <c r="H162" s="222">
        <f t="shared" si="189"/>
        <v>17.290073190961003</v>
      </c>
      <c r="I162" s="222">
        <f t="shared" si="189"/>
        <v>20.132690669442898</v>
      </c>
      <c r="J162" s="222">
        <f t="shared" si="189"/>
        <v>19.431465775464581</v>
      </c>
      <c r="K162" s="222">
        <f t="shared" si="189"/>
        <v>21.595187359357624</v>
      </c>
      <c r="L162" s="222">
        <f t="shared" si="189"/>
        <v>23.683121192000883</v>
      </c>
      <c r="M162" s="222">
        <f t="shared" si="189"/>
        <v>25.704852444378044</v>
      </c>
      <c r="N162" s="222">
        <f t="shared" si="189"/>
        <v>27.66362072171782</v>
      </c>
      <c r="O162" s="222">
        <f t="shared" si="189"/>
        <v>31.219934052182452</v>
      </c>
      <c r="P162" s="222">
        <f t="shared" si="189"/>
        <v>33.128978928850302</v>
      </c>
      <c r="Q162" s="222">
        <f t="shared" si="189"/>
        <v>35.015572485768921</v>
      </c>
      <c r="R162" s="222">
        <f t="shared" si="189"/>
        <v>36.882127391681735</v>
      </c>
      <c r="S162" s="222">
        <f t="shared" si="189"/>
        <v>38.73096950356458</v>
      </c>
      <c r="T162" s="222">
        <f t="shared" si="189"/>
        <v>40.026559009091898</v>
      </c>
      <c r="U162" s="222">
        <f t="shared" si="189"/>
        <v>38.81299292955714</v>
      </c>
      <c r="V162" s="222">
        <f t="shared" si="189"/>
        <v>37.670216085256882</v>
      </c>
      <c r="W162" s="222">
        <f t="shared" si="189"/>
        <v>36.595157630759012</v>
      </c>
      <c r="X162" s="222">
        <f t="shared" si="189"/>
        <v>35.584897061897301</v>
      </c>
      <c r="Y162" s="222">
        <f t="shared" si="189"/>
        <v>35.616087614637991</v>
      </c>
      <c r="Z162" s="222">
        <f t="shared" si="189"/>
        <v>34.746816671044741</v>
      </c>
      <c r="AA162" s="222">
        <f t="shared" si="189"/>
        <v>33.934807688002969</v>
      </c>
      <c r="AB162" s="222">
        <f t="shared" si="189"/>
        <v>33.177682727568644</v>
      </c>
      <c r="AC162" s="222">
        <f t="shared" si="189"/>
        <v>32.473182578544936</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1.3618342199179896</v>
      </c>
      <c r="F164" s="237">
        <f>F163*F162</f>
        <v>4.226252806052865</v>
      </c>
      <c r="G164" s="237">
        <f t="shared" ref="G164:AC164" si="190">G163*G162</f>
        <v>10.612222038183551</v>
      </c>
      <c r="H164" s="237">
        <f t="shared" si="190"/>
        <v>17.462973922870614</v>
      </c>
      <c r="I164" s="237">
        <f t="shared" si="190"/>
        <v>20.334017576137327</v>
      </c>
      <c r="J164" s="237">
        <f t="shared" si="190"/>
        <v>19.625780433219226</v>
      </c>
      <c r="K164" s="237">
        <f t="shared" si="190"/>
        <v>21.811139232951199</v>
      </c>
      <c r="L164" s="237">
        <f t="shared" si="190"/>
        <v>23.919952403920892</v>
      </c>
      <c r="M164" s="237">
        <f t="shared" si="190"/>
        <v>25.961900968821826</v>
      </c>
      <c r="N164" s="237">
        <f t="shared" si="190"/>
        <v>27.940256928935</v>
      </c>
      <c r="O164" s="237">
        <f t="shared" si="190"/>
        <v>31.532133392704278</v>
      </c>
      <c r="P164" s="237">
        <f t="shared" si="190"/>
        <v>33.460268718138806</v>
      </c>
      <c r="Q164" s="237">
        <f t="shared" si="190"/>
        <v>35.365728210626614</v>
      </c>
      <c r="R164" s="237">
        <f t="shared" si="190"/>
        <v>37.25094866559855</v>
      </c>
      <c r="S164" s="237">
        <f t="shared" si="190"/>
        <v>39.118279198600227</v>
      </c>
      <c r="T164" s="237">
        <f t="shared" si="190"/>
        <v>40.426824599182815</v>
      </c>
      <c r="U164" s="237">
        <f t="shared" si="190"/>
        <v>39.201122858852713</v>
      </c>
      <c r="V164" s="237">
        <f t="shared" si="190"/>
        <v>38.046918246109449</v>
      </c>
      <c r="W164" s="237">
        <f t="shared" si="190"/>
        <v>36.961109207066599</v>
      </c>
      <c r="X164" s="237">
        <f t="shared" si="190"/>
        <v>35.940746032516273</v>
      </c>
      <c r="Y164" s="237">
        <f t="shared" si="190"/>
        <v>35.972248490784374</v>
      </c>
      <c r="Z164" s="237">
        <f t="shared" si="190"/>
        <v>35.09428483775519</v>
      </c>
      <c r="AA164" s="237">
        <f t="shared" si="190"/>
        <v>34.274155764882998</v>
      </c>
      <c r="AB164" s="237">
        <f t="shared" si="190"/>
        <v>33.509459554844334</v>
      </c>
      <c r="AC164" s="237">
        <f t="shared" si="190"/>
        <v>32.797914404330385</v>
      </c>
    </row>
    <row r="165" spans="2:29" ht="15" thickBot="1" x14ac:dyDescent="0.35">
      <c r="B165" s="238" t="s">
        <v>104</v>
      </c>
      <c r="C165" s="209" t="s">
        <v>86</v>
      </c>
      <c r="D165" s="205" t="s">
        <v>51</v>
      </c>
      <c r="E165" s="204">
        <f>E164*('Scenario Inputs'!$G$3/'Scenario Inputs'!J3)</f>
        <v>1.2396678971950983</v>
      </c>
      <c r="F165" s="204">
        <f>F164*('Scenario Inputs'!$G$3/'Scenario Inputs'!K3)</f>
        <v>3.7716936643151113</v>
      </c>
      <c r="G165" s="204">
        <f>G164*('Scenario Inputs'!$G$3/'Scenario Inputs'!L3)</f>
        <v>9.2851109255574116</v>
      </c>
      <c r="H165" s="204">
        <f>H164*('Scenario Inputs'!$G$3/'Scenario Inputs'!M3)</f>
        <v>14.979551212000262</v>
      </c>
      <c r="I165" s="204">
        <f>I164*('Scenario Inputs'!$G$3/'Scenario Inputs'!N3)</f>
        <v>17.100295665604342</v>
      </c>
      <c r="J165" s="204">
        <f>J164*('Scenario Inputs'!$G$3/'Scenario Inputs'!O3)</f>
        <v>16.181068218958618</v>
      </c>
      <c r="K165" s="204">
        <f>K164*('Scenario Inputs'!$G$3/'Scenario Inputs'!P3)</f>
        <v>17.630248404917662</v>
      </c>
      <c r="L165" s="204">
        <f>L164*('Scenario Inputs'!$G$3/'Scenario Inputs'!Q3)</f>
        <v>18.955717193846095</v>
      </c>
      <c r="M165" s="204">
        <f>M164*('Scenario Inputs'!$G$3/'Scenario Inputs'!R3)</f>
        <v>20.170479696049238</v>
      </c>
      <c r="N165" s="204">
        <f>N164*('Scenario Inputs'!$G$3/'Scenario Inputs'!S3)</f>
        <v>21.281878598146612</v>
      </c>
      <c r="O165" s="204">
        <f>O164*('Scenario Inputs'!$G$3/'Scenario Inputs'!T3)</f>
        <v>23.546846321270596</v>
      </c>
      <c r="P165" s="204">
        <f>P164*('Scenario Inputs'!$G$3/'Scenario Inputs'!U3)</f>
        <v>24.496759977775195</v>
      </c>
      <c r="Q165" s="204">
        <f>Q164*('Scenario Inputs'!$G$3/'Scenario Inputs'!V3)</f>
        <v>25.384093322589276</v>
      </c>
      <c r="R165" s="204">
        <f>R164*('Scenario Inputs'!$G$3/'Scenario Inputs'!W3)</f>
        <v>26.212969146647005</v>
      </c>
      <c r="S165" s="204">
        <f>S164*('Scenario Inputs'!$G$3/'Scenario Inputs'!X3)</f>
        <v>26.98723863141581</v>
      </c>
      <c r="T165" s="204">
        <f>T164*('Scenario Inputs'!$G$3/'Scenario Inputs'!Y3)</f>
        <v>27.343126120234206</v>
      </c>
      <c r="U165" s="204">
        <f>U164*('Scenario Inputs'!$G$3/'Scenario Inputs'!Z3)</f>
        <v>25.994224811433181</v>
      </c>
      <c r="V165" s="204">
        <f>V164*('Scenario Inputs'!$G$3/'Scenario Inputs'!AA3)</f>
        <v>24.734189120855955</v>
      </c>
      <c r="W165" s="204">
        <f>W164*('Scenario Inputs'!$G$3/'Scenario Inputs'!AB3)</f>
        <v>23.557164581573964</v>
      </c>
      <c r="X165" s="204">
        <f>X164*('Scenario Inputs'!$G$3/'Scenario Inputs'!AC3)</f>
        <v>22.457682418939875</v>
      </c>
      <c r="Y165" s="204">
        <f>Y164*('Scenario Inputs'!$G$3/'Scenario Inputs'!AD3)</f>
        <v>22.036634141180119</v>
      </c>
      <c r="Z165" s="204">
        <f>Z164*('Scenario Inputs'!$G$3/'Scenario Inputs'!AE3)</f>
        <v>21.077247803959171</v>
      </c>
      <c r="AA165" s="204">
        <f>AA164*('Scenario Inputs'!$G$3/'Scenario Inputs'!AF3)</f>
        <v>20.181065838634339</v>
      </c>
      <c r="AB165" s="204">
        <f>AB164*('Scenario Inputs'!$G$3/'Scenario Inputs'!AG3)</f>
        <v>19.343924341185112</v>
      </c>
      <c r="AC165" s="204">
        <f>AC164*('Scenario Inputs'!$G$3/'Scenario Inputs'!AH3)</f>
        <v>18.561933725587835</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 t="shared" ref="E170" si="191">E165*E169</f>
        <v>0.99830455761121262</v>
      </c>
      <c r="F170" s="52">
        <f t="shared" ref="F170:AC170" si="192">F165*F169</f>
        <v>3.0373449078729591</v>
      </c>
      <c r="G170" s="52">
        <f t="shared" si="192"/>
        <v>7.4772998283513834</v>
      </c>
      <c r="H170" s="52">
        <f t="shared" si="192"/>
        <v>12.063032591023811</v>
      </c>
      <c r="I170" s="52">
        <f t="shared" si="192"/>
        <v>13.770868099511176</v>
      </c>
      <c r="J170" s="52">
        <f t="shared" si="192"/>
        <v>13.030614236727375</v>
      </c>
      <c r="K170" s="52">
        <f t="shared" si="192"/>
        <v>14.197639040480194</v>
      </c>
      <c r="L170" s="52">
        <f t="shared" si="192"/>
        <v>15.265039056204261</v>
      </c>
      <c r="M170" s="52">
        <f t="shared" si="192"/>
        <v>16.243287299228452</v>
      </c>
      <c r="N170" s="52">
        <f t="shared" si="192"/>
        <v>17.138296835087466</v>
      </c>
      <c r="O170" s="52">
        <f t="shared" si="192"/>
        <v>18.962275342519213</v>
      </c>
      <c r="P170" s="52">
        <f t="shared" si="192"/>
        <v>19.727240810102366</v>
      </c>
      <c r="Q170" s="52">
        <f t="shared" si="192"/>
        <v>20.441810352681145</v>
      </c>
      <c r="R170" s="52">
        <f t="shared" si="192"/>
        <v>21.109304053794833</v>
      </c>
      <c r="S170" s="52">
        <f t="shared" si="192"/>
        <v>21.732823269879152</v>
      </c>
      <c r="T170" s="52">
        <f t="shared" si="192"/>
        <v>22.019419464624608</v>
      </c>
      <c r="U170" s="52">
        <f t="shared" si="192"/>
        <v>20.93314924064714</v>
      </c>
      <c r="V170" s="52">
        <f t="shared" si="192"/>
        <v>19.9184424990253</v>
      </c>
      <c r="W170" s="52">
        <f t="shared" si="192"/>
        <v>18.970584637541513</v>
      </c>
      <c r="X170" s="52">
        <f t="shared" si="192"/>
        <v>18.085171651972281</v>
      </c>
      <c r="Y170" s="52">
        <f t="shared" si="192"/>
        <v>17.746101473892349</v>
      </c>
      <c r="Z170" s="52">
        <f t="shared" si="192"/>
        <v>16.973507656528319</v>
      </c>
      <c r="AA170" s="52">
        <f t="shared" si="192"/>
        <v>16.251812319852235</v>
      </c>
      <c r="AB170" s="52">
        <f t="shared" si="192"/>
        <v>15.57766227195637</v>
      </c>
      <c r="AC170" s="52">
        <f t="shared" si="192"/>
        <v>14.947925229215883</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 si="193">(E170*1000000)/(E171*1000)</f>
        <v>0.71877026809167333</v>
      </c>
      <c r="F172" s="155">
        <f t="shared" ref="F172:AC172" si="194">(F170*1000000)/(F171*1000)</f>
        <v>2.1738298024706304</v>
      </c>
      <c r="G172" s="155">
        <f t="shared" si="194"/>
        <v>5.3186873571579545</v>
      </c>
      <c r="H172" s="155">
        <f t="shared" si="194"/>
        <v>8.5290341916087566</v>
      </c>
      <c r="I172" s="155">
        <f t="shared" si="194"/>
        <v>9.6793166294289819</v>
      </c>
      <c r="J172" s="155">
        <f t="shared" si="194"/>
        <v>9.1055735260536093</v>
      </c>
      <c r="K172" s="155">
        <f t="shared" si="194"/>
        <v>9.8635233565953033</v>
      </c>
      <c r="L172" s="155">
        <f t="shared" si="194"/>
        <v>10.543480503908167</v>
      </c>
      <c r="M172" s="155">
        <f t="shared" si="194"/>
        <v>11.154905204482217</v>
      </c>
      <c r="N172" s="155">
        <f t="shared" si="194"/>
        <v>11.703155121762965</v>
      </c>
      <c r="O172" s="155">
        <f t="shared" si="194"/>
        <v>12.876370258406547</v>
      </c>
      <c r="P172" s="155">
        <f t="shared" si="194"/>
        <v>13.320570072004406</v>
      </c>
      <c r="Q172" s="155">
        <f t="shared" si="194"/>
        <v>13.727160396364457</v>
      </c>
      <c r="R172" s="155">
        <f t="shared" si="194"/>
        <v>14.098660196303744</v>
      </c>
      <c r="S172" s="155">
        <f t="shared" si="194"/>
        <v>14.437668168741268</v>
      </c>
      <c r="T172" s="155">
        <f t="shared" si="194"/>
        <v>14.549631427766611</v>
      </c>
      <c r="U172" s="155">
        <f t="shared" si="194"/>
        <v>13.751481236732646</v>
      </c>
      <c r="V172" s="155">
        <f t="shared" si="194"/>
        <v>13.014232866356178</v>
      </c>
      <c r="W172" s="155">
        <f t="shared" si="194"/>
        <v>12.327969866347168</v>
      </c>
      <c r="X172" s="155">
        <f t="shared" si="194"/>
        <v>11.689519920447131</v>
      </c>
      <c r="Y172" s="155">
        <f t="shared" si="194"/>
        <v>11.410359340455402</v>
      </c>
      <c r="Z172" s="155">
        <f t="shared" si="194"/>
        <v>10.855646628621844</v>
      </c>
      <c r="AA172" s="155">
        <f t="shared" si="194"/>
        <v>10.33828337972669</v>
      </c>
      <c r="AB172" s="155">
        <f t="shared" si="194"/>
        <v>9.8571865836156611</v>
      </c>
      <c r="AC172" s="155">
        <f t="shared" si="194"/>
        <v>9.4099356193375083</v>
      </c>
    </row>
    <row r="173" spans="2:29" ht="15" thickTop="1" x14ac:dyDescent="0.3"/>
  </sheetData>
  <mergeCells count="1">
    <mergeCell ref="B46:D4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63B8-D672-4D28-83F3-775E88FEDBB3}">
  <sheetPr>
    <tabColor theme="4" tint="0.59999389629810485"/>
  </sheetPr>
  <dimension ref="B1:AC173"/>
  <sheetViews>
    <sheetView showGridLines="0" zoomScale="80" zoomScaleNormal="80" workbookViewId="0">
      <selection activeCell="J70" sqref="J70"/>
    </sheetView>
  </sheetViews>
  <sheetFormatPr defaultRowHeight="14.4" x14ac:dyDescent="0.3"/>
  <cols>
    <col min="1" max="1" width="5.6640625" customWidth="1"/>
    <col min="2" max="2" width="70.6640625" customWidth="1"/>
    <col min="3" max="3" width="6.6640625" customWidth="1"/>
    <col min="4" max="4" width="9.6640625" bestFit="1" customWidth="1"/>
    <col min="5" max="5" width="9.33203125" bestFit="1" customWidth="1"/>
    <col min="10" max="10" width="9.33203125" bestFit="1" customWidth="1"/>
    <col min="15" max="26" width="9.33203125" bestFit="1" customWidth="1"/>
    <col min="27" max="29" width="10.33203125" bestFit="1" customWidth="1"/>
  </cols>
  <sheetData>
    <row r="1" spans="2:29" ht="18" x14ac:dyDescent="0.35">
      <c r="B1" s="1" t="str">
        <f>"Scenario "&amp;'Scenario Inputs'!B65</f>
        <v>Scenario C - Alternative Pathway 3</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Inputs'!J66*('Scenario Inputs'!J3/'Scenario Inputs'!$G$3)</f>
        <v>28.364499587221808</v>
      </c>
      <c r="F4" s="148">
        <f>'Scenario Inputs'!K66*('Scenario Inputs'!K3/'Scenario Inputs'!$G$3)</f>
        <v>32.156642034747236</v>
      </c>
      <c r="G4" s="148">
        <f>'Scenario Inputs'!L66*('Scenario Inputs'!L3/'Scenario Inputs'!$G$3)</f>
        <v>31.086524386269133</v>
      </c>
      <c r="H4" s="148">
        <f>'Scenario Inputs'!M66*('Scenario Inputs'!M3/'Scenario Inputs'!$G$3)</f>
        <v>31.63597604748665</v>
      </c>
      <c r="I4" s="148">
        <f>'Scenario Inputs'!N66*('Scenario Inputs'!N3/'Scenario Inputs'!$G$3)</f>
        <v>26.62758963275218</v>
      </c>
      <c r="J4" s="148">
        <f>'Scenario Inputs'!O66*('Scenario Inputs'!O3/'Scenario Inputs'!$G$3)</f>
        <v>14.43090977892623</v>
      </c>
      <c r="K4" s="148">
        <f>'Scenario Inputs'!P66*('Scenario Inputs'!P3/'Scenario Inputs'!$G$3)</f>
        <v>14.576019381040094</v>
      </c>
      <c r="L4" s="148">
        <f>'Scenario Inputs'!Q66*('Scenario Inputs'!Q3/'Scenario Inputs'!$G$3)</f>
        <v>14.719899117418894</v>
      </c>
      <c r="M4" s="148">
        <f>'Scenario Inputs'!R66*('Scenario Inputs'!R3/'Scenario Inputs'!$G$3)</f>
        <v>14.850832399238296</v>
      </c>
      <c r="N4" s="148">
        <f>'Scenario Inputs'!S66*('Scenario Inputs'!S3/'Scenario Inputs'!$G$3)</f>
        <v>14.995556579769614</v>
      </c>
      <c r="O4" s="148">
        <f>'Scenario Inputs'!T66*('Scenario Inputs'!T3/'Scenario Inputs'!$G$3)</f>
        <v>9.8505918827526671</v>
      </c>
      <c r="P4" s="148">
        <f>'Scenario Inputs'!U66*('Scenario Inputs'!U3/'Scenario Inputs'!$G$3)</f>
        <v>10.047603720407723</v>
      </c>
      <c r="Q4" s="148">
        <f>'Scenario Inputs'!V66*('Scenario Inputs'!V3/'Scenario Inputs'!$G$3)</f>
        <v>10.248555794815879</v>
      </c>
      <c r="R4" s="148">
        <f>'Scenario Inputs'!W66*('Scenario Inputs'!W3/'Scenario Inputs'!$G$3)</f>
        <v>10.453526910712194</v>
      </c>
      <c r="S4" s="148">
        <f>'Scenario Inputs'!X66*('Scenario Inputs'!X3/'Scenario Inputs'!$G$3)</f>
        <v>10.662597448926439</v>
      </c>
      <c r="T4" s="148">
        <f>'Scenario Inputs'!Y66*('Scenario Inputs'!Y3/'Scenario Inputs'!$G$3)</f>
        <v>0</v>
      </c>
      <c r="U4" s="148">
        <f>'Scenario Inputs'!Z66*('Scenario Inputs'!Z3/'Scenario Inputs'!$G$3)</f>
        <v>0</v>
      </c>
      <c r="V4" s="148">
        <f>'Scenario Inputs'!AA66*('Scenario Inputs'!AA3/'Scenario Inputs'!$G$3)</f>
        <v>0</v>
      </c>
      <c r="W4" s="148">
        <f>'Scenario Inputs'!AB66*('Scenario Inputs'!AB3/'Scenario Inputs'!$G$3)</f>
        <v>0</v>
      </c>
      <c r="X4" s="148">
        <f>'Scenario Inputs'!AC66*('Scenario Inputs'!AC3/'Scenario Inputs'!$G$3)</f>
        <v>0</v>
      </c>
      <c r="Y4" s="148">
        <f>'Scenario Inputs'!AD66*('Scenario Inputs'!AD3/'Scenario Inputs'!$G$3)</f>
        <v>0</v>
      </c>
      <c r="Z4" s="148">
        <f>'Scenario Inputs'!AE66*('Scenario Inputs'!AE3/'Scenario Inputs'!$G$3)</f>
        <v>0</v>
      </c>
      <c r="AA4" s="148">
        <f>'Scenario Inputs'!AF66*('Scenario Inputs'!AF3/'Scenario Inputs'!$G$3)</f>
        <v>0</v>
      </c>
      <c r="AB4" s="148">
        <f>'Scenario Inputs'!AG66*('Scenario Inputs'!AG3/'Scenario Inputs'!$G$3)</f>
        <v>0</v>
      </c>
      <c r="AC4" s="67">
        <f>'Scenario Inputs'!AH66*('Scenario Inputs'!AH3/'Scenario Inputs'!$G$3)</f>
        <v>0</v>
      </c>
    </row>
    <row r="5" spans="2:29" x14ac:dyDescent="0.3">
      <c r="B5" s="3" t="s">
        <v>88</v>
      </c>
      <c r="C5" s="3" t="s">
        <v>86</v>
      </c>
      <c r="D5" s="3" t="s">
        <v>87</v>
      </c>
      <c r="E5" s="88">
        <f>'Scenario Inputs'!J70*('Scenario Inputs'!J3/'Scenario Inputs'!$G$3)</f>
        <v>0</v>
      </c>
      <c r="F5" s="88">
        <f>'Scenario Inputs'!K70*('Scenario Inputs'!K3/'Scenario Inputs'!$G$3)</f>
        <v>0</v>
      </c>
      <c r="G5" s="88">
        <f>'Scenario Inputs'!L70*('Scenario Inputs'!L3/'Scenario Inputs'!$G$3)</f>
        <v>0</v>
      </c>
      <c r="H5" s="88">
        <f>'Scenario Inputs'!M70*('Scenario Inputs'!M3/'Scenario Inputs'!$G$3)</f>
        <v>0</v>
      </c>
      <c r="I5" s="88">
        <f>'Scenario Inputs'!N70*('Scenario Inputs'!N3/'Scenario Inputs'!$G$3)</f>
        <v>0</v>
      </c>
      <c r="J5" s="88">
        <f>'Scenario Inputs'!O70*('Scenario Inputs'!O3/'Scenario Inputs'!$G$3)</f>
        <v>0.28017651361001505</v>
      </c>
      <c r="K5" s="88">
        <f>'Scenario Inputs'!P70*('Scenario Inputs'!P3/'Scenario Inputs'!$G$3)</f>
        <v>0.2833057577879971</v>
      </c>
      <c r="L5" s="88">
        <f>'Scenario Inputs'!Q70*('Scenario Inputs'!Q3/'Scenario Inputs'!$G$3)</f>
        <v>0.28518621521960308</v>
      </c>
      <c r="M5" s="88">
        <f>'Scenario Inputs'!R70*('Scenario Inputs'!R3/'Scenario Inputs'!$G$3)</f>
        <v>0.28831569227157033</v>
      </c>
      <c r="N5" s="88">
        <f>'Scenario Inputs'!S70*('Scenario Inputs'!S3/'Scenario Inputs'!$G$3)</f>
        <v>0.2914562739195285</v>
      </c>
      <c r="O5" s="88">
        <f>'Scenario Inputs'!T70*('Scenario Inputs'!T3/'Scenario Inputs'!$G$3)</f>
        <v>0.29460715255649639</v>
      </c>
      <c r="P5" s="88">
        <f>'Scenario Inputs'!U70*('Scenario Inputs'!U3/'Scenario Inputs'!$G$3)</f>
        <v>0.30049929560762634</v>
      </c>
      <c r="Q5" s="88">
        <f>'Scenario Inputs'!V70*('Scenario Inputs'!V3/'Scenario Inputs'!$G$3)</f>
        <v>0.30650928151977891</v>
      </c>
      <c r="R5" s="88">
        <f>'Scenario Inputs'!W70*('Scenario Inputs'!W3/'Scenario Inputs'!$G$3)</f>
        <v>0.31263946715017443</v>
      </c>
      <c r="S5" s="88">
        <f>'Scenario Inputs'!X70*('Scenario Inputs'!X3/'Scenario Inputs'!$G$3)</f>
        <v>0.31889225649317793</v>
      </c>
      <c r="T5" s="88">
        <f>'Scenario Inputs'!Y70*('Scenario Inputs'!Y3/'Scenario Inputs'!$G$3)</f>
        <v>0</v>
      </c>
      <c r="U5" s="88">
        <f>'Scenario Inputs'!Z70*('Scenario Inputs'!Z3/'Scenario Inputs'!$G$3)</f>
        <v>0</v>
      </c>
      <c r="V5" s="88">
        <f>'Scenario Inputs'!AA70*('Scenario Inputs'!AA3/'Scenario Inputs'!$G$3)</f>
        <v>0</v>
      </c>
      <c r="W5" s="88">
        <f>'Scenario Inputs'!AB70*('Scenario Inputs'!AB3/'Scenario Inputs'!$G$3)</f>
        <v>0</v>
      </c>
      <c r="X5" s="88">
        <f>'Scenario Inputs'!AC70*('Scenario Inputs'!AC3/'Scenario Inputs'!$G$3)</f>
        <v>0</v>
      </c>
      <c r="Y5" s="88">
        <f>'Scenario Inputs'!AD70*('Scenario Inputs'!AD3/'Scenario Inputs'!$G$3)</f>
        <v>0</v>
      </c>
      <c r="Z5" s="88">
        <f>'Scenario Inputs'!AE70*('Scenario Inputs'!AE3/'Scenario Inputs'!$G$3)</f>
        <v>0</v>
      </c>
      <c r="AA5" s="88">
        <f>'Scenario Inputs'!AF70*('Scenario Inputs'!AF3/'Scenario Inputs'!$G$3)</f>
        <v>0</v>
      </c>
      <c r="AB5" s="88">
        <f>'Scenario Inputs'!AG70*('Scenario Inputs'!AG3/'Scenario Inputs'!$G$3)</f>
        <v>0</v>
      </c>
      <c r="AC5" s="163">
        <f>'Scenario Inputs'!AH70*('Scenario Inputs'!AH3/'Scenario Inputs'!$G$3)</f>
        <v>0</v>
      </c>
    </row>
    <row r="6" spans="2:29" x14ac:dyDescent="0.3">
      <c r="B6" s="17" t="s">
        <v>89</v>
      </c>
      <c r="C6" s="17" t="s">
        <v>86</v>
      </c>
      <c r="D6" s="17" t="s">
        <v>87</v>
      </c>
      <c r="E6" s="16">
        <f t="shared" ref="E6:AC6" si="0">E5+E4</f>
        <v>28.364499587221808</v>
      </c>
      <c r="F6" s="16">
        <f t="shared" si="0"/>
        <v>32.156642034747236</v>
      </c>
      <c r="G6" s="16">
        <f t="shared" si="0"/>
        <v>31.086524386269133</v>
      </c>
      <c r="H6" s="16">
        <f t="shared" si="0"/>
        <v>31.63597604748665</v>
      </c>
      <c r="I6" s="16">
        <f t="shared" si="0"/>
        <v>26.62758963275218</v>
      </c>
      <c r="J6" s="16">
        <f t="shared" si="0"/>
        <v>14.711086292536246</v>
      </c>
      <c r="K6" s="16">
        <f t="shared" si="0"/>
        <v>14.85932513882809</v>
      </c>
      <c r="L6" s="16">
        <f t="shared" si="0"/>
        <v>15.005085332638497</v>
      </c>
      <c r="M6" s="16">
        <f t="shared" si="0"/>
        <v>15.139148091509867</v>
      </c>
      <c r="N6" s="16">
        <f t="shared" si="0"/>
        <v>15.287012853689143</v>
      </c>
      <c r="O6" s="16">
        <f t="shared" si="0"/>
        <v>10.145199035309163</v>
      </c>
      <c r="P6" s="16">
        <f t="shared" si="0"/>
        <v>10.348103016015349</v>
      </c>
      <c r="Q6" s="16">
        <f t="shared" si="0"/>
        <v>10.555065076335657</v>
      </c>
      <c r="R6" s="16">
        <f t="shared" si="0"/>
        <v>10.766166377862369</v>
      </c>
      <c r="S6" s="16">
        <f t="shared" si="0"/>
        <v>10.981489705419618</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28.364499587221808</v>
      </c>
      <c r="F8" s="41">
        <f t="shared" ref="F8:AC8" si="1">F4</f>
        <v>32.156642034747236</v>
      </c>
      <c r="G8" s="41">
        <f t="shared" si="1"/>
        <v>31.086524386269133</v>
      </c>
      <c r="H8" s="41">
        <f t="shared" si="1"/>
        <v>31.63597604748665</v>
      </c>
      <c r="I8" s="41">
        <f t="shared" si="1"/>
        <v>26.62758963275218</v>
      </c>
      <c r="J8" s="41">
        <f t="shared" si="1"/>
        <v>14.43090977892623</v>
      </c>
      <c r="K8" s="41">
        <f t="shared" si="1"/>
        <v>14.576019381040094</v>
      </c>
      <c r="L8" s="41">
        <f t="shared" si="1"/>
        <v>14.719899117418894</v>
      </c>
      <c r="M8" s="41">
        <f t="shared" si="1"/>
        <v>14.850832399238296</v>
      </c>
      <c r="N8" s="41">
        <f t="shared" si="1"/>
        <v>14.995556579769614</v>
      </c>
      <c r="O8" s="41">
        <f t="shared" si="1"/>
        <v>9.8505918827526671</v>
      </c>
      <c r="P8" s="41">
        <f t="shared" si="1"/>
        <v>10.047603720407723</v>
      </c>
      <c r="Q8" s="41">
        <f t="shared" si="1"/>
        <v>10.248555794815879</v>
      </c>
      <c r="R8" s="41">
        <f t="shared" si="1"/>
        <v>10.453526910712194</v>
      </c>
      <c r="S8" s="41">
        <f t="shared" si="1"/>
        <v>10.662597448926439</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196"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27.787282020621845</v>
      </c>
      <c r="G12" s="74">
        <f t="shared" ref="G12:AC12" si="2">F21</f>
        <v>58.691720804570316</v>
      </c>
      <c r="H12" s="74">
        <f t="shared" si="2"/>
        <v>87.882940738189347</v>
      </c>
      <c r="I12" s="74">
        <f t="shared" si="2"/>
        <v>116.98441108606823</v>
      </c>
      <c r="J12" s="74">
        <f t="shared" si="2"/>
        <v>140.55332664968824</v>
      </c>
      <c r="K12" s="74">
        <f t="shared" si="2"/>
        <v>151.66670314507192</v>
      </c>
      <c r="L12" s="74">
        <f t="shared" si="2"/>
        <v>162.68314308024475</v>
      </c>
      <c r="M12" s="74">
        <f t="shared" si="2"/>
        <v>173.60352711039582</v>
      </c>
      <c r="N12" s="74">
        <f t="shared" si="2"/>
        <v>184.41723878805652</v>
      </c>
      <c r="O12" s="74">
        <f t="shared" si="2"/>
        <v>195.14008331614156</v>
      </c>
      <c r="P12" s="74">
        <f t="shared" si="2"/>
        <v>200.59197190161674</v>
      </c>
      <c r="Q12" s="74">
        <f t="shared" si="2"/>
        <v>206.11957120282278</v>
      </c>
      <c r="R12" s="74">
        <f t="shared" si="2"/>
        <v>211.72511243235661</v>
      </c>
      <c r="S12" s="74">
        <f t="shared" si="2"/>
        <v>217.41085600156609</v>
      </c>
      <c r="T12" s="74">
        <f t="shared" si="2"/>
        <v>223.1790924363892</v>
      </c>
      <c r="U12" s="74">
        <f t="shared" si="2"/>
        <v>218.37761744171272</v>
      </c>
      <c r="V12" s="74">
        <f t="shared" si="2"/>
        <v>213.67944138007172</v>
      </c>
      <c r="W12" s="74">
        <f t="shared" si="2"/>
        <v>209.08234187822086</v>
      </c>
      <c r="X12" s="74">
        <f t="shared" si="2"/>
        <v>204.5841443750528</v>
      </c>
      <c r="Y12" s="74">
        <f t="shared" si="2"/>
        <v>200.18272109296794</v>
      </c>
      <c r="Z12" s="74">
        <f t="shared" si="2"/>
        <v>195.87599003137382</v>
      </c>
      <c r="AA12" s="74">
        <f t="shared" si="2"/>
        <v>191.66191398183884</v>
      </c>
      <c r="AB12" s="74">
        <f t="shared" si="2"/>
        <v>187.53849956443358</v>
      </c>
      <c r="AC12" s="74">
        <f t="shared" si="2"/>
        <v>183.50379628480437</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0.55574564041244356</v>
      </c>
      <c r="G14" s="43">
        <f t="shared" ref="G14:AC14" si="3">G13*G12</f>
        <v>1.1738344160913943</v>
      </c>
      <c r="H14" s="43">
        <f t="shared" si="3"/>
        <v>1.7576588147637886</v>
      </c>
      <c r="I14" s="43">
        <f t="shared" si="3"/>
        <v>2.3396882217213668</v>
      </c>
      <c r="J14" s="43">
        <f t="shared" si="3"/>
        <v>2.8110665329937361</v>
      </c>
      <c r="K14" s="43">
        <f t="shared" si="3"/>
        <v>3.0333340629014409</v>
      </c>
      <c r="L14" s="43">
        <f t="shared" si="3"/>
        <v>3.2536628616049339</v>
      </c>
      <c r="M14" s="43">
        <f t="shared" si="3"/>
        <v>3.4720705422078808</v>
      </c>
      <c r="N14" s="43">
        <f t="shared" si="3"/>
        <v>3.6883447757611338</v>
      </c>
      <c r="O14" s="43">
        <f t="shared" si="3"/>
        <v>3.9028016663228344</v>
      </c>
      <c r="P14" s="43">
        <f t="shared" si="3"/>
        <v>4.0118394380323386</v>
      </c>
      <c r="Q14" s="43">
        <f t="shared" si="3"/>
        <v>4.1223914240564596</v>
      </c>
      <c r="R14" s="43">
        <f t="shared" si="3"/>
        <v>4.2345022486471358</v>
      </c>
      <c r="S14" s="43">
        <f t="shared" si="3"/>
        <v>4.3482171200313253</v>
      </c>
      <c r="T14" s="43">
        <f t="shared" si="3"/>
        <v>4.4635818487277881</v>
      </c>
      <c r="U14" s="43">
        <f t="shared" si="3"/>
        <v>4.3675523488342582</v>
      </c>
      <c r="V14" s="43">
        <f t="shared" si="3"/>
        <v>4.2735888276014382</v>
      </c>
      <c r="W14" s="43">
        <f t="shared" si="3"/>
        <v>4.1816468375644211</v>
      </c>
      <c r="X14" s="43">
        <f t="shared" si="3"/>
        <v>4.0916828875010598</v>
      </c>
      <c r="Y14" s="43">
        <f t="shared" si="3"/>
        <v>4.0036544218593626</v>
      </c>
      <c r="Z14" s="43">
        <f t="shared" si="3"/>
        <v>3.9175198006274798</v>
      </c>
      <c r="AA14" s="43">
        <f t="shared" si="3"/>
        <v>3.8332382796367801</v>
      </c>
      <c r="AB14" s="43">
        <f t="shared" si="3"/>
        <v>3.7507699912886747</v>
      </c>
      <c r="AC14" s="43">
        <f t="shared" si="3"/>
        <v>3.6700759256960906</v>
      </c>
    </row>
    <row r="15" spans="2:29" x14ac:dyDescent="0.3">
      <c r="B15" s="19" t="s">
        <v>96</v>
      </c>
      <c r="C15" s="3" t="s">
        <v>86</v>
      </c>
      <c r="D15" s="3" t="s">
        <v>87</v>
      </c>
      <c r="E15" s="25">
        <f t="shared" ref="E15:AC15" si="4">E8</f>
        <v>28.364499587221808</v>
      </c>
      <c r="F15" s="25">
        <f t="shared" si="4"/>
        <v>32.156642034747236</v>
      </c>
      <c r="G15" s="25">
        <f t="shared" si="4"/>
        <v>31.086524386269133</v>
      </c>
      <c r="H15" s="25">
        <f t="shared" si="4"/>
        <v>31.63597604748665</v>
      </c>
      <c r="I15" s="25">
        <f t="shared" si="4"/>
        <v>26.62758963275218</v>
      </c>
      <c r="J15" s="25">
        <f t="shared" si="4"/>
        <v>14.43090977892623</v>
      </c>
      <c r="K15" s="25">
        <f t="shared" si="4"/>
        <v>14.576019381040094</v>
      </c>
      <c r="L15" s="25">
        <f t="shared" si="4"/>
        <v>14.719899117418894</v>
      </c>
      <c r="M15" s="25">
        <f t="shared" si="4"/>
        <v>14.850832399238296</v>
      </c>
      <c r="N15" s="25">
        <f t="shared" si="4"/>
        <v>14.995556579769614</v>
      </c>
      <c r="O15" s="25">
        <f t="shared" si="4"/>
        <v>9.8505918827526671</v>
      </c>
      <c r="P15" s="25">
        <f t="shared" si="4"/>
        <v>10.047603720407723</v>
      </c>
      <c r="Q15" s="25">
        <f t="shared" si="4"/>
        <v>10.248555794815879</v>
      </c>
      <c r="R15" s="25">
        <f t="shared" si="4"/>
        <v>10.453526910712194</v>
      </c>
      <c r="S15" s="25">
        <f t="shared" si="4"/>
        <v>10.662597448926439</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Inputs'!J75</f>
        <v>4.07E-2</v>
      </c>
      <c r="F17" s="26">
        <f>'Scenario Inputs'!K75</f>
        <v>4.07E-2</v>
      </c>
      <c r="G17" s="26">
        <f>'Scenario Inputs'!L75</f>
        <v>4.07E-2</v>
      </c>
      <c r="H17" s="26">
        <f>'Scenario Inputs'!M75</f>
        <v>4.07E-2</v>
      </c>
      <c r="I17" s="26">
        <f>'Scenario Inputs'!N75</f>
        <v>4.07E-2</v>
      </c>
      <c r="J17" s="26">
        <f>'Scenario Inputs'!O75</f>
        <v>4.07E-2</v>
      </c>
      <c r="K17" s="26">
        <f>'Scenario Inputs'!P75</f>
        <v>4.07E-2</v>
      </c>
      <c r="L17" s="26">
        <f>'Scenario Inputs'!Q75</f>
        <v>4.07E-2</v>
      </c>
      <c r="M17" s="26">
        <f>'Scenario Inputs'!R75</f>
        <v>4.07E-2</v>
      </c>
      <c r="N17" s="26">
        <f>'Scenario Inputs'!S75</f>
        <v>4.07E-2</v>
      </c>
      <c r="O17" s="26">
        <f>'Scenario Inputs'!T75</f>
        <v>4.07E-2</v>
      </c>
      <c r="P17" s="26">
        <f>'Scenario Inputs'!U75</f>
        <v>4.07E-2</v>
      </c>
      <c r="Q17" s="26">
        <f>'Scenario Inputs'!V75</f>
        <v>4.07E-2</v>
      </c>
      <c r="R17" s="26">
        <f>'Scenario Inputs'!W75</f>
        <v>4.07E-2</v>
      </c>
      <c r="S17" s="26">
        <f>'Scenario Inputs'!X75</f>
        <v>4.07E-2</v>
      </c>
      <c r="T17" s="26">
        <f>'Scenario Inputs'!Y75</f>
        <v>4.07E-2</v>
      </c>
      <c r="U17" s="26">
        <f>'Scenario Inputs'!Z75</f>
        <v>4.07E-2</v>
      </c>
      <c r="V17" s="26">
        <f>'Scenario Inputs'!AA75</f>
        <v>4.07E-2</v>
      </c>
      <c r="W17" s="26">
        <f>'Scenario Inputs'!AB75</f>
        <v>4.07E-2</v>
      </c>
      <c r="X17" s="26">
        <f>'Scenario Inputs'!AC75</f>
        <v>4.07E-2</v>
      </c>
      <c r="Y17" s="26">
        <f>'Scenario Inputs'!AD75</f>
        <v>4.07E-2</v>
      </c>
      <c r="Z17" s="26">
        <f>'Scenario Inputs'!AE75</f>
        <v>4.07E-2</v>
      </c>
      <c r="AA17" s="26">
        <f>'Scenario Inputs'!AF75</f>
        <v>4.07E-2</v>
      </c>
      <c r="AB17" s="26">
        <f>'Scenario Inputs'!AG75</f>
        <v>4.07E-2</v>
      </c>
      <c r="AC17" s="26">
        <f>'Scenario Inputs'!AH75</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1.1535612258040955</v>
      </c>
      <c r="G19" s="43">
        <f t="shared" ref="G19:AC19" si="5">(G12+G14)*G17</f>
        <v>2.4365280974809318</v>
      </c>
      <c r="H19" s="43">
        <f t="shared" si="5"/>
        <v>3.6483724018051924</v>
      </c>
      <c r="I19" s="43">
        <f t="shared" si="5"/>
        <v>4.8564908418270365</v>
      </c>
      <c r="J19" s="43">
        <f t="shared" si="5"/>
        <v>5.8349308025351574</v>
      </c>
      <c r="K19" s="43">
        <f t="shared" si="5"/>
        <v>6.2962915143645164</v>
      </c>
      <c r="L19" s="43">
        <f t="shared" si="5"/>
        <v>6.7536280018332819</v>
      </c>
      <c r="M19" s="43">
        <f t="shared" si="5"/>
        <v>7.2069768244609707</v>
      </c>
      <c r="N19" s="43">
        <f t="shared" si="5"/>
        <v>7.6558972510473779</v>
      </c>
      <c r="O19" s="43">
        <f t="shared" si="5"/>
        <v>8.1010454187863008</v>
      </c>
      <c r="P19" s="43">
        <f t="shared" si="5"/>
        <v>8.3273751215237173</v>
      </c>
      <c r="Q19" s="43">
        <f t="shared" si="5"/>
        <v>8.5568478789139846</v>
      </c>
      <c r="R19" s="43">
        <f t="shared" si="5"/>
        <v>8.789556317516853</v>
      </c>
      <c r="S19" s="43">
        <f t="shared" si="5"/>
        <v>9.0255942760490147</v>
      </c>
      <c r="T19" s="43">
        <f t="shared" si="5"/>
        <v>9.2650568434042615</v>
      </c>
      <c r="U19" s="43">
        <f t="shared" si="5"/>
        <v>9.0657284104752627</v>
      </c>
      <c r="V19" s="43">
        <f t="shared" si="5"/>
        <v>8.8706883294522978</v>
      </c>
      <c r="W19" s="43">
        <f t="shared" si="5"/>
        <v>8.6798443407324601</v>
      </c>
      <c r="X19" s="43">
        <f t="shared" si="5"/>
        <v>8.4931061695859427</v>
      </c>
      <c r="Y19" s="43">
        <f t="shared" si="5"/>
        <v>8.3103854834534712</v>
      </c>
      <c r="Z19" s="43">
        <f t="shared" si="5"/>
        <v>8.1315958501624532</v>
      </c>
      <c r="AA19" s="43">
        <f t="shared" si="5"/>
        <v>7.9566526970420579</v>
      </c>
      <c r="AB19" s="43">
        <f t="shared" si="5"/>
        <v>7.7854732709178958</v>
      </c>
      <c r="AC19" s="43">
        <f t="shared" si="5"/>
        <v>7.6179765989673687</v>
      </c>
    </row>
    <row r="20" spans="2:29" x14ac:dyDescent="0.3">
      <c r="B20" s="18" t="s">
        <v>234</v>
      </c>
      <c r="C20" s="3" t="s">
        <v>86</v>
      </c>
      <c r="D20" s="3" t="s">
        <v>87</v>
      </c>
      <c r="E20" s="43">
        <f>E15*E16*E17</f>
        <v>0.57721756659996382</v>
      </c>
      <c r="F20" s="43">
        <f>F15*F16*F17</f>
        <v>0.65438766540710624</v>
      </c>
      <c r="G20" s="43">
        <f t="shared" ref="G20:AC20" si="6">G15*G16*G17</f>
        <v>0.63261077126057685</v>
      </c>
      <c r="H20" s="43">
        <f t="shared" si="6"/>
        <v>0.64379211256635338</v>
      </c>
      <c r="I20" s="43">
        <f t="shared" si="6"/>
        <v>0.54187144902650686</v>
      </c>
      <c r="J20" s="43">
        <f t="shared" si="6"/>
        <v>0.29366901400114875</v>
      </c>
      <c r="K20" s="43">
        <f t="shared" si="6"/>
        <v>0.29662199440416592</v>
      </c>
      <c r="L20" s="43">
        <f t="shared" si="6"/>
        <v>0.29954994703947452</v>
      </c>
      <c r="M20" s="43">
        <f t="shared" si="6"/>
        <v>0.30221443932449932</v>
      </c>
      <c r="N20" s="43">
        <f t="shared" si="6"/>
        <v>0.30515957639831165</v>
      </c>
      <c r="O20" s="43">
        <f t="shared" si="6"/>
        <v>0.20045954481401679</v>
      </c>
      <c r="P20" s="43">
        <f t="shared" si="6"/>
        <v>0.20446873571029717</v>
      </c>
      <c r="Q20" s="43">
        <f t="shared" si="6"/>
        <v>0.20855811042450312</v>
      </c>
      <c r="R20" s="43">
        <f t="shared" si="6"/>
        <v>0.21272927263299315</v>
      </c>
      <c r="S20" s="43">
        <f t="shared" si="6"/>
        <v>0.21698385808565304</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27.787282020621845</v>
      </c>
      <c r="F21" s="76">
        <f>F12+F14+F15-F19-F20</f>
        <v>58.691720804570316</v>
      </c>
      <c r="G21" s="76">
        <f t="shared" ref="G21:AC21" si="7">G12+G14+G15-G19-G20</f>
        <v>87.882940738189347</v>
      </c>
      <c r="H21" s="76">
        <f t="shared" si="7"/>
        <v>116.98441108606823</v>
      </c>
      <c r="I21" s="76">
        <f t="shared" si="7"/>
        <v>140.55332664968824</v>
      </c>
      <c r="J21" s="76">
        <f t="shared" si="7"/>
        <v>151.66670314507192</v>
      </c>
      <c r="K21" s="76">
        <f t="shared" si="7"/>
        <v>162.68314308024475</v>
      </c>
      <c r="L21" s="76">
        <f t="shared" si="7"/>
        <v>173.60352711039582</v>
      </c>
      <c r="M21" s="76">
        <f t="shared" si="7"/>
        <v>184.41723878805652</v>
      </c>
      <c r="N21" s="76">
        <f t="shared" si="7"/>
        <v>195.14008331614156</v>
      </c>
      <c r="O21" s="76">
        <f t="shared" si="7"/>
        <v>200.59197190161674</v>
      </c>
      <c r="P21" s="76">
        <f t="shared" si="7"/>
        <v>206.11957120282278</v>
      </c>
      <c r="Q21" s="76">
        <f t="shared" si="7"/>
        <v>211.72511243235661</v>
      </c>
      <c r="R21" s="76">
        <f t="shared" si="7"/>
        <v>217.41085600156609</v>
      </c>
      <c r="S21" s="76">
        <f t="shared" si="7"/>
        <v>223.1790924363892</v>
      </c>
      <c r="T21" s="76">
        <f t="shared" si="7"/>
        <v>218.37761744171272</v>
      </c>
      <c r="U21" s="76">
        <f t="shared" si="7"/>
        <v>213.67944138007172</v>
      </c>
      <c r="V21" s="76">
        <f t="shared" si="7"/>
        <v>209.08234187822086</v>
      </c>
      <c r="W21" s="76">
        <f t="shared" si="7"/>
        <v>204.5841443750528</v>
      </c>
      <c r="X21" s="76">
        <f t="shared" si="7"/>
        <v>200.18272109296794</v>
      </c>
      <c r="Y21" s="76">
        <f t="shared" si="7"/>
        <v>195.87599003137382</v>
      </c>
      <c r="Z21" s="76">
        <f t="shared" si="7"/>
        <v>191.66191398183884</v>
      </c>
      <c r="AA21" s="76">
        <f t="shared" si="7"/>
        <v>187.53849956443358</v>
      </c>
      <c r="AB21" s="76">
        <f t="shared" si="7"/>
        <v>183.50379628480437</v>
      </c>
      <c r="AC21" s="76">
        <f t="shared" si="7"/>
        <v>179.55589561153309</v>
      </c>
    </row>
    <row r="22" spans="2:29" x14ac:dyDescent="0.3">
      <c r="B22" s="27" t="s">
        <v>245</v>
      </c>
      <c r="C22" s="28" t="s">
        <v>86</v>
      </c>
      <c r="D22" s="28" t="s">
        <v>87</v>
      </c>
      <c r="E22" s="170">
        <f t="shared" ref="E22" si="8">AVERAGE(SUM(E12,E14),(E21*(1/(1+E29))))</f>
        <v>13.458917960196574</v>
      </c>
      <c r="F22" s="170">
        <f t="shared" ref="F22" si="9">AVERAGE(SUM(F12,F14),(F21*(1/(1+F29))))</f>
        <v>42.599161222055614</v>
      </c>
      <c r="G22" s="170">
        <f t="shared" ref="G22" si="10">AVERAGE(SUM(G12,G14),(G21*(1/(1+G29))))</f>
        <v>72.499347763478852</v>
      </c>
      <c r="H22" s="170">
        <f t="shared" ref="H22" si="11">AVERAGE(SUM(H12,H14),(H21*(1/(1+H29))))</f>
        <v>101.48232200163798</v>
      </c>
      <c r="I22" s="170">
        <f t="shared" ref="I22" si="12">AVERAGE(SUM(I12,I14),(I21*(1/(1+I29))))</f>
        <v>127.73980159116509</v>
      </c>
      <c r="J22" s="170">
        <f t="shared" ref="J22" si="13">AVERAGE(SUM(J12,J14),(J21*(1/(1+J29))))</f>
        <v>145.14277159137583</v>
      </c>
      <c r="K22" s="170">
        <f t="shared" ref="K22" si="14">AVERAGE(SUM(K12,K14),(K21*(1/(1+K29))))</f>
        <v>156.14646492784834</v>
      </c>
      <c r="L22" s="170">
        <f t="shared" ref="L22" si="15">AVERAGE(SUM(L12,L14),(L21*(1/(1+L29))))</f>
        <v>167.05419542970418</v>
      </c>
      <c r="M22" s="170">
        <f t="shared" ref="M22" si="16">AVERAGE(SUM(M12,M14),(M21*(1/(1+M29))))</f>
        <v>177.86127009824631</v>
      </c>
      <c r="N22" s="170">
        <f t="shared" ref="N22" si="17">AVERAGE(SUM(N12,N14),(N21*(1/(1+N29))))</f>
        <v>188.56992987942968</v>
      </c>
      <c r="O22" s="170">
        <f t="shared" ref="O22" si="18">AVERAGE(SUM(O12,O14),(O21*(1/(1+O29))))</f>
        <v>196.67923184588528</v>
      </c>
      <c r="P22" s="170">
        <f t="shared" ref="P22" si="19">AVERAGE(SUM(P12,P14),(P21*(1/(1+P29))))</f>
        <v>202.13701716978716</v>
      </c>
      <c r="Q22" s="170">
        <f t="shared" ref="Q22" si="20">AVERAGE(SUM(Q12,Q14),(Q21*(1/(1+Q29))))</f>
        <v>207.67116654658724</v>
      </c>
      <c r="R22" s="170">
        <f t="shared" ref="R22" si="21">AVERAGE(SUM(R12,R14),(R21*(1/(1+R29))))</f>
        <v>213.28391273697872</v>
      </c>
      <c r="S22" s="170">
        <f t="shared" ref="S22" si="22">AVERAGE(SUM(S12,S14),(S21*(1/(1+S29))))</f>
        <v>218.97751797917959</v>
      </c>
      <c r="T22" s="170">
        <f t="shared" ref="T22" si="23">AVERAGE(SUM(T12,T14),(T21*(1/(1+T29))))</f>
        <v>219.59369858870434</v>
      </c>
      <c r="U22" s="170">
        <f t="shared" ref="U22" si="24">AVERAGE(SUM(U12,U14),(U21*(1/(1+U29))))</f>
        <v>214.86935975726698</v>
      </c>
      <c r="V22" s="170">
        <f t="shared" ref="V22" si="25">AVERAGE(SUM(V12,V14),(V21*(1/(1+V29))))</f>
        <v>210.24666035144912</v>
      </c>
      <c r="W22" s="170">
        <f t="shared" ref="W22" si="26">AVERAGE(SUM(W12,W14),(W21*(1/(1+W29))))</f>
        <v>205.72341370064805</v>
      </c>
      <c r="X22" s="170">
        <f t="shared" ref="X22" si="27">AVERAGE(SUM(X12,X14),(X21*(1/(1+X29))))</f>
        <v>201.29748017829229</v>
      </c>
      <c r="Y22" s="170">
        <f t="shared" ref="Y22" si="28">AVERAGE(SUM(Y12,Y14),(Y21*(1/(1+Y29))))</f>
        <v>196.96676618973652</v>
      </c>
      <c r="Z22" s="170">
        <f t="shared" ref="Z22" si="29">AVERAGE(SUM(Z12,Z14),(Z21*(1/(1+Z29))))</f>
        <v>192.72922318193054</v>
      </c>
      <c r="AA22" s="170">
        <f t="shared" ref="AA22" si="30">AVERAGE(SUM(AA12,AA14),(AA21*(1/(1+AA29))))</f>
        <v>188.58284667439449</v>
      </c>
      <c r="AB22" s="170">
        <f t="shared" ref="AB22" si="31">AVERAGE(SUM(AB12,AB14),(AB21*(1/(1+AB29))))</f>
        <v>184.5256753110416</v>
      </c>
      <c r="AC22" s="170">
        <f t="shared" ref="AC22" si="32">AVERAGE(SUM(AC12,AC14),(AC21*(1/(1+AC29))))</f>
        <v>180.55578993239985</v>
      </c>
    </row>
    <row r="23" spans="2:29" ht="15" thickBot="1" x14ac:dyDescent="0.35">
      <c r="B23" s="56" t="s">
        <v>229</v>
      </c>
      <c r="C23" s="57" t="s">
        <v>86</v>
      </c>
      <c r="D23" s="57" t="s">
        <v>87</v>
      </c>
      <c r="E23" s="75">
        <f t="shared" ref="E23" si="33">E19+E20</f>
        <v>0.57721756659996382</v>
      </c>
      <c r="F23" s="75">
        <f t="shared" ref="F23:AC23" si="34">F19+F20</f>
        <v>1.8079488912112018</v>
      </c>
      <c r="G23" s="75">
        <f t="shared" si="34"/>
        <v>3.0691388687415087</v>
      </c>
      <c r="H23" s="75">
        <f t="shared" si="34"/>
        <v>4.2921645143715459</v>
      </c>
      <c r="I23" s="75">
        <f t="shared" si="34"/>
        <v>5.3983622908535436</v>
      </c>
      <c r="J23" s="75">
        <f t="shared" si="34"/>
        <v>6.1285998165363065</v>
      </c>
      <c r="K23" s="75">
        <f t="shared" si="34"/>
        <v>6.5929135087686825</v>
      </c>
      <c r="L23" s="75">
        <f t="shared" si="34"/>
        <v>7.0531779488727562</v>
      </c>
      <c r="M23" s="75">
        <f t="shared" si="34"/>
        <v>7.5091912637854703</v>
      </c>
      <c r="N23" s="75">
        <f t="shared" si="34"/>
        <v>7.9610568274456899</v>
      </c>
      <c r="O23" s="75">
        <f t="shared" si="34"/>
        <v>8.3015049636003173</v>
      </c>
      <c r="P23" s="75">
        <f t="shared" si="34"/>
        <v>8.5318438572340138</v>
      </c>
      <c r="Q23" s="75">
        <f t="shared" si="34"/>
        <v>8.7654059893384879</v>
      </c>
      <c r="R23" s="75">
        <f t="shared" si="34"/>
        <v>9.002285590149846</v>
      </c>
      <c r="S23" s="75">
        <f t="shared" si="34"/>
        <v>9.2425781341346678</v>
      </c>
      <c r="T23" s="75">
        <f t="shared" si="34"/>
        <v>9.2650568434042615</v>
      </c>
      <c r="U23" s="75">
        <f t="shared" si="34"/>
        <v>9.0657284104752627</v>
      </c>
      <c r="V23" s="75">
        <f t="shared" si="34"/>
        <v>8.8706883294522978</v>
      </c>
      <c r="W23" s="75">
        <f t="shared" si="34"/>
        <v>8.6798443407324601</v>
      </c>
      <c r="X23" s="75">
        <f t="shared" si="34"/>
        <v>8.4931061695859427</v>
      </c>
      <c r="Y23" s="75">
        <f t="shared" si="34"/>
        <v>8.3103854834534712</v>
      </c>
      <c r="Z23" s="75">
        <f t="shared" si="34"/>
        <v>8.1315958501624532</v>
      </c>
      <c r="AA23" s="75">
        <f t="shared" si="34"/>
        <v>7.9566526970420579</v>
      </c>
      <c r="AB23" s="75">
        <f t="shared" si="34"/>
        <v>7.7854732709178958</v>
      </c>
      <c r="AC23" s="75">
        <f t="shared" si="34"/>
        <v>7.6179765989673687</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35">F5</f>
        <v>0</v>
      </c>
      <c r="G26" s="171">
        <f t="shared" si="35"/>
        <v>0</v>
      </c>
      <c r="H26" s="171">
        <f t="shared" si="35"/>
        <v>0</v>
      </c>
      <c r="I26" s="171">
        <f t="shared" si="35"/>
        <v>0</v>
      </c>
      <c r="J26" s="171">
        <f t="shared" si="35"/>
        <v>0.28017651361001505</v>
      </c>
      <c r="K26" s="171">
        <f t="shared" si="35"/>
        <v>0.2833057577879971</v>
      </c>
      <c r="L26" s="171">
        <f t="shared" si="35"/>
        <v>0.28518621521960308</v>
      </c>
      <c r="M26" s="171">
        <f t="shared" si="35"/>
        <v>0.28831569227157033</v>
      </c>
      <c r="N26" s="171">
        <f t="shared" si="35"/>
        <v>0.2914562739195285</v>
      </c>
      <c r="O26" s="171">
        <f t="shared" si="35"/>
        <v>0.29460715255649639</v>
      </c>
      <c r="P26" s="171">
        <f t="shared" si="35"/>
        <v>0.30049929560762634</v>
      </c>
      <c r="Q26" s="171">
        <f t="shared" si="35"/>
        <v>0.30650928151977891</v>
      </c>
      <c r="R26" s="171">
        <f t="shared" si="35"/>
        <v>0.31263946715017443</v>
      </c>
      <c r="S26" s="171">
        <f t="shared" si="35"/>
        <v>0.31889225649317793</v>
      </c>
      <c r="T26" s="171">
        <f t="shared" si="35"/>
        <v>0</v>
      </c>
      <c r="U26" s="171">
        <f t="shared" si="35"/>
        <v>0</v>
      </c>
      <c r="V26" s="171">
        <f t="shared" si="35"/>
        <v>0</v>
      </c>
      <c r="W26" s="171">
        <f t="shared" si="35"/>
        <v>0</v>
      </c>
      <c r="X26" s="171">
        <f t="shared" si="35"/>
        <v>0</v>
      </c>
      <c r="Y26" s="171">
        <f t="shared" si="35"/>
        <v>0</v>
      </c>
      <c r="Z26" s="171">
        <f t="shared" si="35"/>
        <v>0</v>
      </c>
      <c r="AA26" s="171">
        <f t="shared" si="35"/>
        <v>0</v>
      </c>
      <c r="AB26" s="171">
        <f t="shared" si="35"/>
        <v>0</v>
      </c>
      <c r="AC26" s="171">
        <f t="shared" si="35"/>
        <v>0</v>
      </c>
    </row>
    <row r="27" spans="2:29" x14ac:dyDescent="0.3">
      <c r="B27" s="3" t="s">
        <v>230</v>
      </c>
      <c r="C27" s="36" t="s">
        <v>86</v>
      </c>
      <c r="D27" s="36" t="s">
        <v>87</v>
      </c>
      <c r="E27" s="38">
        <f t="shared" ref="E27" si="36">E23</f>
        <v>0.57721756659996382</v>
      </c>
      <c r="F27" s="38">
        <f t="shared" ref="F27:AC27" si="37">F23</f>
        <v>1.8079488912112018</v>
      </c>
      <c r="G27" s="38">
        <f t="shared" si="37"/>
        <v>3.0691388687415087</v>
      </c>
      <c r="H27" s="38">
        <f t="shared" si="37"/>
        <v>4.2921645143715459</v>
      </c>
      <c r="I27" s="38">
        <f t="shared" si="37"/>
        <v>5.3983622908535436</v>
      </c>
      <c r="J27" s="38">
        <f t="shared" si="37"/>
        <v>6.1285998165363065</v>
      </c>
      <c r="K27" s="38">
        <f t="shared" si="37"/>
        <v>6.5929135087686825</v>
      </c>
      <c r="L27" s="38">
        <f t="shared" si="37"/>
        <v>7.0531779488727562</v>
      </c>
      <c r="M27" s="38">
        <f t="shared" si="37"/>
        <v>7.5091912637854703</v>
      </c>
      <c r="N27" s="38">
        <f t="shared" si="37"/>
        <v>7.9610568274456899</v>
      </c>
      <c r="O27" s="38">
        <f t="shared" si="37"/>
        <v>8.3015049636003173</v>
      </c>
      <c r="P27" s="38">
        <f t="shared" si="37"/>
        <v>8.5318438572340138</v>
      </c>
      <c r="Q27" s="38">
        <f t="shared" si="37"/>
        <v>8.7654059893384879</v>
      </c>
      <c r="R27" s="38">
        <f t="shared" si="37"/>
        <v>9.002285590149846</v>
      </c>
      <c r="S27" s="38">
        <f t="shared" si="37"/>
        <v>9.2425781341346678</v>
      </c>
      <c r="T27" s="38">
        <f t="shared" si="37"/>
        <v>9.2650568434042615</v>
      </c>
      <c r="U27" s="38">
        <f t="shared" si="37"/>
        <v>9.0657284104752627</v>
      </c>
      <c r="V27" s="38">
        <f t="shared" si="37"/>
        <v>8.8706883294522978</v>
      </c>
      <c r="W27" s="38">
        <f t="shared" si="37"/>
        <v>8.6798443407324601</v>
      </c>
      <c r="X27" s="38">
        <f t="shared" si="37"/>
        <v>8.4931061695859427</v>
      </c>
      <c r="Y27" s="38">
        <f t="shared" si="37"/>
        <v>8.3103854834534712</v>
      </c>
      <c r="Z27" s="38">
        <f t="shared" si="37"/>
        <v>8.1315958501624532</v>
      </c>
      <c r="AA27" s="38">
        <f t="shared" si="37"/>
        <v>7.9566526970420579</v>
      </c>
      <c r="AB27" s="38">
        <f t="shared" si="37"/>
        <v>7.7854732709178958</v>
      </c>
      <c r="AC27" s="38">
        <f t="shared" si="37"/>
        <v>7.6179765989673687</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 si="38">E29*E22</f>
        <v>0.43472305011434936</v>
      </c>
      <c r="F30" s="38">
        <f t="shared" ref="F30:AC30" si="39">F29*F22</f>
        <v>1.3759529074723964</v>
      </c>
      <c r="G30" s="38">
        <f t="shared" si="39"/>
        <v>2.341728932760367</v>
      </c>
      <c r="H30" s="38">
        <f t="shared" si="39"/>
        <v>3.277879000652907</v>
      </c>
      <c r="I30" s="38">
        <f t="shared" si="39"/>
        <v>4.1259955913946325</v>
      </c>
      <c r="J30" s="38">
        <f t="shared" si="39"/>
        <v>4.6881115224014396</v>
      </c>
      <c r="K30" s="38">
        <f t="shared" si="39"/>
        <v>5.0435308171695015</v>
      </c>
      <c r="L30" s="38">
        <f t="shared" si="39"/>
        <v>5.3958505123794458</v>
      </c>
      <c r="M30" s="38">
        <f t="shared" si="39"/>
        <v>5.7449190241733561</v>
      </c>
      <c r="N30" s="38">
        <f t="shared" si="39"/>
        <v>6.0908087351055791</v>
      </c>
      <c r="O30" s="38">
        <f t="shared" si="39"/>
        <v>6.3527391886220954</v>
      </c>
      <c r="P30" s="38">
        <f t="shared" si="39"/>
        <v>6.5290256545841254</v>
      </c>
      <c r="Q30" s="38">
        <f t="shared" si="39"/>
        <v>6.7077786794547682</v>
      </c>
      <c r="R30" s="38">
        <f t="shared" si="39"/>
        <v>6.8890703814044132</v>
      </c>
      <c r="S30" s="38">
        <f t="shared" si="39"/>
        <v>7.0729738307275012</v>
      </c>
      <c r="T30" s="38">
        <f t="shared" si="39"/>
        <v>7.0928764644151512</v>
      </c>
      <c r="U30" s="38">
        <f t="shared" si="39"/>
        <v>6.9402803201597241</v>
      </c>
      <c r="V30" s="38">
        <f t="shared" si="39"/>
        <v>6.7909671293518068</v>
      </c>
      <c r="W30" s="38">
        <f t="shared" si="39"/>
        <v>6.6448662625309325</v>
      </c>
      <c r="X30" s="38">
        <f t="shared" si="39"/>
        <v>6.501908609758841</v>
      </c>
      <c r="Y30" s="38">
        <f t="shared" si="39"/>
        <v>6.3620265479284903</v>
      </c>
      <c r="Z30" s="38">
        <f t="shared" si="39"/>
        <v>6.225153908776357</v>
      </c>
      <c r="AA30" s="38">
        <f t="shared" si="39"/>
        <v>6.0912259475829424</v>
      </c>
      <c r="AB30" s="38">
        <f t="shared" si="39"/>
        <v>5.9601793125466438</v>
      </c>
      <c r="AC30" s="38">
        <f t="shared" si="39"/>
        <v>5.8319520148165154</v>
      </c>
    </row>
    <row r="31" spans="2:29" ht="15" thickBot="1" x14ac:dyDescent="0.35">
      <c r="B31" s="218" t="s">
        <v>100</v>
      </c>
      <c r="C31" s="229" t="s">
        <v>86</v>
      </c>
      <c r="D31" s="230" t="s">
        <v>87</v>
      </c>
      <c r="E31" s="231">
        <f>E26+E27+E30</f>
        <v>1.0119406167143132</v>
      </c>
      <c r="F31" s="231">
        <f t="shared" ref="F31:AC31" si="40">F26+F27+F30</f>
        <v>3.183901798683598</v>
      </c>
      <c r="G31" s="231">
        <f t="shared" si="40"/>
        <v>5.4108678015018761</v>
      </c>
      <c r="H31" s="231">
        <f t="shared" si="40"/>
        <v>7.5700435150244534</v>
      </c>
      <c r="I31" s="231">
        <f t="shared" si="40"/>
        <v>9.5243578822481751</v>
      </c>
      <c r="J31" s="231">
        <f t="shared" si="40"/>
        <v>11.096887852547761</v>
      </c>
      <c r="K31" s="231">
        <f t="shared" si="40"/>
        <v>11.919750083726182</v>
      </c>
      <c r="L31" s="231">
        <f t="shared" si="40"/>
        <v>12.734214676471804</v>
      </c>
      <c r="M31" s="231">
        <f t="shared" si="40"/>
        <v>13.542425980230398</v>
      </c>
      <c r="N31" s="231">
        <f t="shared" si="40"/>
        <v>14.343321836470798</v>
      </c>
      <c r="O31" s="231">
        <f t="shared" si="40"/>
        <v>14.948851304778909</v>
      </c>
      <c r="P31" s="231">
        <f t="shared" si="40"/>
        <v>15.361368807425766</v>
      </c>
      <c r="Q31" s="231">
        <f t="shared" si="40"/>
        <v>15.779693950313035</v>
      </c>
      <c r="R31" s="231">
        <f t="shared" si="40"/>
        <v>16.203995438704432</v>
      </c>
      <c r="S31" s="231">
        <f t="shared" si="40"/>
        <v>16.634444221355349</v>
      </c>
      <c r="T31" s="231">
        <f t="shared" si="40"/>
        <v>16.357933307819412</v>
      </c>
      <c r="U31" s="231">
        <f t="shared" si="40"/>
        <v>16.006008730634989</v>
      </c>
      <c r="V31" s="231">
        <f t="shared" si="40"/>
        <v>15.661655458804105</v>
      </c>
      <c r="W31" s="231">
        <f t="shared" si="40"/>
        <v>15.324710603263393</v>
      </c>
      <c r="X31" s="231">
        <f t="shared" si="40"/>
        <v>14.995014779344784</v>
      </c>
      <c r="Y31" s="231">
        <f t="shared" si="40"/>
        <v>14.672412031381961</v>
      </c>
      <c r="Z31" s="231">
        <f t="shared" si="40"/>
        <v>14.356749758938811</v>
      </c>
      <c r="AA31" s="231">
        <f t="shared" si="40"/>
        <v>14.047878644625001</v>
      </c>
      <c r="AB31" s="231">
        <f t="shared" si="40"/>
        <v>13.74565258346454</v>
      </c>
      <c r="AC31" s="231">
        <f t="shared" si="40"/>
        <v>13.449928613783884</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1.0119406167143132</v>
      </c>
      <c r="F33" s="222">
        <f>F31+F32</f>
        <v>3.183901798683598</v>
      </c>
      <c r="G33" s="222">
        <f t="shared" ref="G33:AC33" si="41">G31+G32</f>
        <v>5.4108678015018761</v>
      </c>
      <c r="H33" s="222">
        <f t="shared" si="41"/>
        <v>7.5700435150244534</v>
      </c>
      <c r="I33" s="222">
        <f t="shared" si="41"/>
        <v>9.5243578822481751</v>
      </c>
      <c r="J33" s="222">
        <f t="shared" si="41"/>
        <v>11.096887852547761</v>
      </c>
      <c r="K33" s="222">
        <f t="shared" si="41"/>
        <v>11.919750083726182</v>
      </c>
      <c r="L33" s="222">
        <f t="shared" si="41"/>
        <v>12.734214676471804</v>
      </c>
      <c r="M33" s="222">
        <f t="shared" si="41"/>
        <v>13.542425980230398</v>
      </c>
      <c r="N33" s="222">
        <f t="shared" si="41"/>
        <v>14.343321836470798</v>
      </c>
      <c r="O33" s="222">
        <f t="shared" si="41"/>
        <v>14.948851304778909</v>
      </c>
      <c r="P33" s="222">
        <f t="shared" si="41"/>
        <v>15.361368807425766</v>
      </c>
      <c r="Q33" s="222">
        <f t="shared" si="41"/>
        <v>15.779693950313035</v>
      </c>
      <c r="R33" s="222">
        <f t="shared" si="41"/>
        <v>16.203995438704432</v>
      </c>
      <c r="S33" s="222">
        <f t="shared" si="41"/>
        <v>16.634444221355349</v>
      </c>
      <c r="T33" s="222">
        <f t="shared" si="41"/>
        <v>16.357933307819412</v>
      </c>
      <c r="U33" s="222">
        <f t="shared" si="41"/>
        <v>16.006008730634989</v>
      </c>
      <c r="V33" s="222">
        <f t="shared" si="41"/>
        <v>15.661655458804105</v>
      </c>
      <c r="W33" s="222">
        <f t="shared" si="41"/>
        <v>15.324710603263393</v>
      </c>
      <c r="X33" s="222">
        <f t="shared" si="41"/>
        <v>14.995014779344784</v>
      </c>
      <c r="Y33" s="222">
        <f t="shared" si="41"/>
        <v>14.672412031381961</v>
      </c>
      <c r="Z33" s="222">
        <f t="shared" si="41"/>
        <v>14.356749758938811</v>
      </c>
      <c r="AA33" s="222">
        <f t="shared" si="41"/>
        <v>14.047878644625001</v>
      </c>
      <c r="AB33" s="222">
        <f t="shared" si="41"/>
        <v>13.74565258346454</v>
      </c>
      <c r="AC33" s="222">
        <f t="shared" si="41"/>
        <v>13.449928613783884</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6" t="s">
        <v>87</v>
      </c>
      <c r="E35" s="237">
        <f>E34*E33</f>
        <v>1.0220600228814565</v>
      </c>
      <c r="F35" s="237">
        <f>F34*F33</f>
        <v>3.2157408166704342</v>
      </c>
      <c r="G35" s="237">
        <f t="shared" ref="G35:AC35" si="42">G34*G33</f>
        <v>5.4649764795168947</v>
      </c>
      <c r="H35" s="237">
        <f t="shared" si="42"/>
        <v>7.6457439501746975</v>
      </c>
      <c r="I35" s="237">
        <f t="shared" si="42"/>
        <v>9.6196014610706566</v>
      </c>
      <c r="J35" s="237">
        <f t="shared" si="42"/>
        <v>11.207856731073239</v>
      </c>
      <c r="K35" s="237">
        <f t="shared" si="42"/>
        <v>12.038947584563443</v>
      </c>
      <c r="L35" s="237">
        <f t="shared" si="42"/>
        <v>12.861556823236523</v>
      </c>
      <c r="M35" s="237">
        <f t="shared" si="42"/>
        <v>13.677850240032702</v>
      </c>
      <c r="N35" s="237">
        <f t="shared" si="42"/>
        <v>14.486755054835506</v>
      </c>
      <c r="O35" s="237">
        <f t="shared" si="42"/>
        <v>15.098339817826698</v>
      </c>
      <c r="P35" s="237">
        <f t="shared" si="42"/>
        <v>15.514982495500023</v>
      </c>
      <c r="Q35" s="237">
        <f t="shared" si="42"/>
        <v>15.937490889816166</v>
      </c>
      <c r="R35" s="237">
        <f t="shared" si="42"/>
        <v>16.366035393091476</v>
      </c>
      <c r="S35" s="237">
        <f t="shared" si="42"/>
        <v>16.800788663568902</v>
      </c>
      <c r="T35" s="237">
        <f t="shared" si="42"/>
        <v>16.521512640897605</v>
      </c>
      <c r="U35" s="237">
        <f t="shared" si="42"/>
        <v>16.166068817941337</v>
      </c>
      <c r="V35" s="237">
        <f t="shared" si="42"/>
        <v>15.818272013392146</v>
      </c>
      <c r="W35" s="237">
        <f t="shared" si="42"/>
        <v>15.477957709296026</v>
      </c>
      <c r="X35" s="237">
        <f t="shared" si="42"/>
        <v>15.144964927138231</v>
      </c>
      <c r="Y35" s="237">
        <f t="shared" si="42"/>
        <v>14.819136151695782</v>
      </c>
      <c r="Z35" s="237">
        <f t="shared" si="42"/>
        <v>14.500317256528199</v>
      </c>
      <c r="AA35" s="237">
        <f t="shared" si="42"/>
        <v>14.188357431071251</v>
      </c>
      <c r="AB35" s="237">
        <f t="shared" si="42"/>
        <v>13.883109109299186</v>
      </c>
      <c r="AC35" s="237">
        <f t="shared" si="42"/>
        <v>13.584427899921723</v>
      </c>
    </row>
    <row r="36" spans="2:29" ht="15" thickBot="1" x14ac:dyDescent="0.35">
      <c r="B36" s="238" t="s">
        <v>104</v>
      </c>
      <c r="C36" s="209" t="s">
        <v>86</v>
      </c>
      <c r="D36" s="205" t="s">
        <v>51</v>
      </c>
      <c r="E36" s="204">
        <f>E35*('Scenario Inputs'!$G$3/'Scenario Inputs'!J3)</f>
        <v>0.93037388901046236</v>
      </c>
      <c r="F36" s="204">
        <f>F35*('Scenario Inputs'!$G$3/'Scenario Inputs'!K3)</f>
        <v>2.8698683729814869</v>
      </c>
      <c r="G36" s="204">
        <f>G35*('Scenario Inputs'!$G$3/'Scenario Inputs'!L3)</f>
        <v>4.7815540077563288</v>
      </c>
      <c r="H36" s="204">
        <f>H35*('Scenario Inputs'!$G$3/'Scenario Inputs'!M3)</f>
        <v>6.5584369284024175</v>
      </c>
      <c r="I36" s="204">
        <f>I35*('Scenario Inputs'!$G$3/'Scenario Inputs'!N3)</f>
        <v>8.0897947763471922</v>
      </c>
      <c r="J36" s="204">
        <f>J35*('Scenario Inputs'!$G$3/'Scenario Inputs'!O3)</f>
        <v>9.2406564401812599</v>
      </c>
      <c r="K36" s="204">
        <f>K35*('Scenario Inputs'!$G$3/'Scenario Inputs'!P3)</f>
        <v>9.7312494401475664</v>
      </c>
      <c r="L36" s="204">
        <f>L35*('Scenario Inputs'!$G$3/'Scenario Inputs'!Q3)</f>
        <v>10.192329386654217</v>
      </c>
      <c r="M36" s="204">
        <f>M35*('Scenario Inputs'!$G$3/'Scenario Inputs'!R3)</f>
        <v>10.62667949020768</v>
      </c>
      <c r="N36" s="204">
        <f>N35*('Scenario Inputs'!$G$3/'Scenario Inputs'!S3)</f>
        <v>11.034449795585601</v>
      </c>
      <c r="O36" s="204">
        <f>O35*('Scenario Inputs'!$G$3/'Scenario Inputs'!T3)</f>
        <v>11.27479333443844</v>
      </c>
      <c r="P36" s="204">
        <f>P35*('Scenario Inputs'!$G$3/'Scenario Inputs'!U3)</f>
        <v>11.358749251335617</v>
      </c>
      <c r="Q36" s="204">
        <f>Q35*('Scenario Inputs'!$G$3/'Scenario Inputs'!V3)</f>
        <v>11.439288162415076</v>
      </c>
      <c r="R36" s="204">
        <f>R35*('Scenario Inputs'!$G$3/'Scenario Inputs'!W3)</f>
        <v>11.516549139813606</v>
      </c>
      <c r="S36" s="204">
        <f>S35*('Scenario Inputs'!$G$3/'Scenario Inputs'!X3)</f>
        <v>11.590665595432014</v>
      </c>
      <c r="T36" s="204">
        <f>T35*('Scenario Inputs'!$G$3/'Scenario Inputs'!Y3)</f>
        <v>11.174506242230031</v>
      </c>
      <c r="U36" s="204">
        <f>U35*('Scenario Inputs'!$G$3/'Scenario Inputs'!Z3)</f>
        <v>10.71970383817127</v>
      </c>
      <c r="V36" s="204">
        <f>V35*('Scenario Inputs'!$G$3/'Scenario Inputs'!AA3)</f>
        <v>10.2834118919577</v>
      </c>
      <c r="W36" s="204">
        <f>W35*('Scenario Inputs'!$G$3/'Scenario Inputs'!AB3)</f>
        <v>9.8648770279550195</v>
      </c>
      <c r="X36" s="204">
        <f>X35*('Scenario Inputs'!$G$3/'Scenario Inputs'!AC3)</f>
        <v>9.4633765329172501</v>
      </c>
      <c r="Y36" s="204">
        <f>Y35*('Scenario Inputs'!$G$3/'Scenario Inputs'!AD3)</f>
        <v>9.0782171080275198</v>
      </c>
      <c r="Z36" s="204">
        <f>Z35*('Scenario Inputs'!$G$3/'Scenario Inputs'!AE3)</f>
        <v>8.7087336717307995</v>
      </c>
      <c r="AA36" s="204">
        <f>AA35*('Scenario Inputs'!$G$3/'Scenario Inputs'!AF3)</f>
        <v>8.3542882112913546</v>
      </c>
      <c r="AB36" s="204">
        <f>AB35*('Scenario Inputs'!$G$3/'Scenario Inputs'!AG3)</f>
        <v>8.0142686810917994</v>
      </c>
      <c r="AC36" s="204">
        <f>AC35*('Scenario Inputs'!$G$3/'Scenario Inputs'!AH3)</f>
        <v>7.688087945771362</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E36*E40</f>
        <v>0.67526536864379361</v>
      </c>
      <c r="F41" s="52">
        <f t="shared" ref="F41:AC41" si="43">F36*F40</f>
        <v>2.0829504651099633</v>
      </c>
      <c r="G41" s="52">
        <f t="shared" si="43"/>
        <v>3.4704518988295434</v>
      </c>
      <c r="H41" s="52">
        <f t="shared" si="43"/>
        <v>4.7601135226344748</v>
      </c>
      <c r="I41" s="52">
        <f t="shared" si="43"/>
        <v>5.8715730486727917</v>
      </c>
      <c r="J41" s="52">
        <f t="shared" si="43"/>
        <v>6.7068684442835584</v>
      </c>
      <c r="K41" s="52">
        <f t="shared" si="43"/>
        <v>7.0629408436591037</v>
      </c>
      <c r="L41" s="52">
        <f t="shared" si="43"/>
        <v>7.3975926688336306</v>
      </c>
      <c r="M41" s="52">
        <f t="shared" si="43"/>
        <v>7.7128439739927339</v>
      </c>
      <c r="N41" s="52">
        <f t="shared" si="43"/>
        <v>8.0088036616360299</v>
      </c>
      <c r="O41" s="52">
        <f t="shared" si="43"/>
        <v>8.1832450021354202</v>
      </c>
      <c r="P41" s="52">
        <f t="shared" si="43"/>
        <v>8.2441802066193901</v>
      </c>
      <c r="Q41" s="52">
        <f t="shared" si="43"/>
        <v>8.3026353482808624</v>
      </c>
      <c r="R41" s="52">
        <f t="shared" si="43"/>
        <v>8.3587113656767151</v>
      </c>
      <c r="S41" s="52">
        <f t="shared" si="43"/>
        <v>8.4125050891645561</v>
      </c>
      <c r="T41" s="52">
        <f t="shared" si="43"/>
        <v>8.1104566306105568</v>
      </c>
      <c r="U41" s="52">
        <f t="shared" si="43"/>
        <v>7.7803610457447077</v>
      </c>
      <c r="V41" s="52">
        <f t="shared" si="43"/>
        <v>7.4637003511828981</v>
      </c>
      <c r="W41" s="52">
        <f t="shared" si="43"/>
        <v>7.1599277468897533</v>
      </c>
      <c r="X41" s="52">
        <f t="shared" si="43"/>
        <v>6.8685186875913402</v>
      </c>
      <c r="Y41" s="52">
        <f t="shared" si="43"/>
        <v>6.5889699770063741</v>
      </c>
      <c r="Z41" s="52">
        <f t="shared" si="43"/>
        <v>6.3207988989422139</v>
      </c>
      <c r="AA41" s="52">
        <f t="shared" si="43"/>
        <v>6.0635423837552649</v>
      </c>
      <c r="AB41" s="52">
        <f t="shared" si="43"/>
        <v>5.816756208736428</v>
      </c>
      <c r="AC41" s="52">
        <f t="shared" si="43"/>
        <v>5.5800142310408543</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AC43" si="44">(E41*1000000)/(E42*1000)</f>
        <v>0.50266210630486863</v>
      </c>
      <c r="F43" s="155">
        <f t="shared" si="44"/>
        <v>1.5409810286342724</v>
      </c>
      <c r="G43" s="155">
        <f t="shared" si="44"/>
        <v>2.55119064978259</v>
      </c>
      <c r="H43" s="155">
        <f t="shared" si="44"/>
        <v>3.4775276429282549</v>
      </c>
      <c r="I43" s="155">
        <f t="shared" si="44"/>
        <v>4.2634667956356971</v>
      </c>
      <c r="J43" s="155">
        <f t="shared" si="44"/>
        <v>4.8406479229854344</v>
      </c>
      <c r="K43" s="155">
        <f t="shared" si="44"/>
        <v>5.0671065471620329</v>
      </c>
      <c r="L43" s="155">
        <f t="shared" si="44"/>
        <v>5.2753664145463643</v>
      </c>
      <c r="M43" s="155">
        <f t="shared" si="44"/>
        <v>5.4676650730002265</v>
      </c>
      <c r="N43" s="155">
        <f t="shared" si="44"/>
        <v>5.6444195826363428</v>
      </c>
      <c r="O43" s="155">
        <f t="shared" si="44"/>
        <v>5.7341240445197066</v>
      </c>
      <c r="P43" s="155">
        <f t="shared" si="44"/>
        <v>5.7433414975701877</v>
      </c>
      <c r="Q43" s="155">
        <f t="shared" si="44"/>
        <v>5.7512502508846026</v>
      </c>
      <c r="R43" s="155">
        <f t="shared" si="44"/>
        <v>5.757766722455842</v>
      </c>
      <c r="S43" s="155">
        <f t="shared" si="44"/>
        <v>5.7629440571484754</v>
      </c>
      <c r="T43" s="155">
        <f t="shared" si="44"/>
        <v>5.5253141097317169</v>
      </c>
      <c r="U43" s="155">
        <f t="shared" si="44"/>
        <v>5.2686812738938826</v>
      </c>
      <c r="V43" s="155">
        <f t="shared" si="44"/>
        <v>5.026114234936145</v>
      </c>
      <c r="W43" s="155">
        <f t="shared" si="44"/>
        <v>4.7947120659456246</v>
      </c>
      <c r="X43" s="155">
        <f t="shared" si="44"/>
        <v>4.5741364899363361</v>
      </c>
      <c r="Y43" s="155">
        <f t="shared" si="44"/>
        <v>4.3643242840484096</v>
      </c>
      <c r="Z43" s="155">
        <f t="shared" si="44"/>
        <v>4.1637980237703083</v>
      </c>
      <c r="AA43" s="155">
        <f t="shared" si="44"/>
        <v>3.9722513950624139</v>
      </c>
      <c r="AB43" s="155">
        <f t="shared" si="44"/>
        <v>3.7898929091720941</v>
      </c>
      <c r="AC43" s="155">
        <f t="shared" si="44"/>
        <v>3.6163462696115452</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Inputs'!J67*('Scenario Inputs'!J3/'Scenario Inputs'!$G$3)</f>
        <v>115.90116825911115</v>
      </c>
      <c r="F47" s="14">
        <f>'Scenario Inputs'!K67*('Scenario Inputs'!K3/'Scenario Inputs'!$G$3)</f>
        <v>137.73526362649537</v>
      </c>
      <c r="G47" s="14">
        <f>'Scenario Inputs'!L67*('Scenario Inputs'!L3/'Scenario Inputs'!$G$3)</f>
        <v>149.51910756778247</v>
      </c>
      <c r="H47" s="14">
        <f>'Scenario Inputs'!M67*('Scenario Inputs'!M3/'Scenario Inputs'!$G$3)</f>
        <v>136.7468766028</v>
      </c>
      <c r="I47" s="14">
        <f>'Scenario Inputs'!N67*('Scenario Inputs'!N3/'Scenario Inputs'!$G$3)</f>
        <v>115.44171322808376</v>
      </c>
      <c r="J47" s="14">
        <f>'Scenario Inputs'!O67*('Scenario Inputs'!O3/'Scenario Inputs'!$G$3)</f>
        <v>139.96818115631754</v>
      </c>
      <c r="K47" s="14">
        <f>'Scenario Inputs'!P67*('Scenario Inputs'!P3/'Scenario Inputs'!$G$3)</f>
        <v>141.2965816964311</v>
      </c>
      <c r="L47" s="14">
        <f>'Scenario Inputs'!Q67*('Scenario Inputs'!Q3/'Scenario Inputs'!$G$3)</f>
        <v>142.73822448922741</v>
      </c>
      <c r="M47" s="14">
        <f>'Scenario Inputs'!R67*('Scenario Inputs'!R3/'Scenario Inputs'!$G$3)</f>
        <v>143.93259950119798</v>
      </c>
      <c r="N47" s="14">
        <f>'Scenario Inputs'!S67*('Scenario Inputs'!S3/'Scenario Inputs'!$G$3)</f>
        <v>145.27651102179883</v>
      </c>
      <c r="O47" s="14">
        <f>'Scenario Inputs'!T67*('Scenario Inputs'!T3/'Scenario Inputs'!$G$3)</f>
        <v>136.188851886344</v>
      </c>
      <c r="P47" s="14">
        <f>'Scenario Inputs'!U67*('Scenario Inputs'!U3/'Scenario Inputs'!$G$3)</f>
        <v>138.9126289240709</v>
      </c>
      <c r="Q47" s="14">
        <f>'Scenario Inputs'!V67*('Scenario Inputs'!V3/'Scenario Inputs'!$G$3)</f>
        <v>141.69088150255232</v>
      </c>
      <c r="R47" s="14">
        <f>'Scenario Inputs'!W67*('Scenario Inputs'!W3/'Scenario Inputs'!$G$3)</f>
        <v>144.52469913260336</v>
      </c>
      <c r="S47" s="14">
        <f>'Scenario Inputs'!X67*('Scenario Inputs'!X3/'Scenario Inputs'!$G$3)</f>
        <v>147.41519311525542</v>
      </c>
      <c r="T47" s="14">
        <f>'Scenario Inputs'!Y67*('Scenario Inputs'!Y3/'Scenario Inputs'!$G$3)</f>
        <v>130.7254624421156</v>
      </c>
      <c r="U47" s="14">
        <f>'Scenario Inputs'!Z67*('Scenario Inputs'!Z3/'Scenario Inputs'!$G$3)</f>
        <v>133.3399716909579</v>
      </c>
      <c r="V47" s="14">
        <f>'Scenario Inputs'!AA67*('Scenario Inputs'!AA3/'Scenario Inputs'!$G$3)</f>
        <v>136.00677112477709</v>
      </c>
      <c r="W47" s="14">
        <f>'Scenario Inputs'!AB67*('Scenario Inputs'!AB3/'Scenario Inputs'!$G$3)</f>
        <v>138.72690654727262</v>
      </c>
      <c r="X47" s="14">
        <f>'Scenario Inputs'!AC67*('Scenario Inputs'!AC3/'Scenario Inputs'!$G$3)</f>
        <v>141.50144467821806</v>
      </c>
      <c r="Y47" s="14">
        <f>'Scenario Inputs'!AD67*('Scenario Inputs'!AD3/'Scenario Inputs'!$G$3)</f>
        <v>105.15262572705073</v>
      </c>
      <c r="Z47" s="14">
        <f>'Scenario Inputs'!AE67*('Scenario Inputs'!AE3/'Scenario Inputs'!$G$3)</f>
        <v>107.25567824159175</v>
      </c>
      <c r="AA47" s="14">
        <f>'Scenario Inputs'!AF67*('Scenario Inputs'!AF3/'Scenario Inputs'!$G$3)</f>
        <v>109.40079180642358</v>
      </c>
      <c r="AB47" s="14">
        <f>'Scenario Inputs'!AG67*('Scenario Inputs'!AG3/'Scenario Inputs'!$G$3)</f>
        <v>111.58880764255204</v>
      </c>
      <c r="AC47" s="24">
        <f>'Scenario Inputs'!AH67*('Scenario Inputs'!AH3/'Scenario Inputs'!$G$3)</f>
        <v>113.82058379540308</v>
      </c>
    </row>
    <row r="48" spans="2:29" x14ac:dyDescent="0.3">
      <c r="B48" s="3" t="s">
        <v>88</v>
      </c>
      <c r="C48" s="3" t="s">
        <v>86</v>
      </c>
      <c r="D48" s="3" t="s">
        <v>87</v>
      </c>
      <c r="E48" s="15">
        <f>'Scenario Inputs'!J71*('Scenario Inputs'!J3/'Scenario Inputs'!$G$3)</f>
        <v>1.3391295506128342</v>
      </c>
      <c r="F48" s="15">
        <f>'Scenario Inputs'!K71*('Scenario Inputs'!K3/'Scenario Inputs'!$G$3)</f>
        <v>1.304283620058742</v>
      </c>
      <c r="G48" s="15">
        <f>'Scenario Inputs'!L71*('Scenario Inputs'!L3/'Scenario Inputs'!$G$3)</f>
        <v>5.9009421451637012</v>
      </c>
      <c r="H48" s="15">
        <f>'Scenario Inputs'!M71*('Scenario Inputs'!M3/'Scenario Inputs'!$G$3)</f>
        <v>7.4144086546786694</v>
      </c>
      <c r="I48" s="15">
        <f>'Scenario Inputs'!N71*('Scenario Inputs'!N3/'Scenario Inputs'!$G$3)</f>
        <v>7.8159758253061256</v>
      </c>
      <c r="J48" s="15">
        <f>'Scenario Inputs'!O71*('Scenario Inputs'!O3/'Scenario Inputs'!$G$3)</f>
        <v>9.967491726610838</v>
      </c>
      <c r="K48" s="15">
        <f>'Scenario Inputs'!P71*('Scenario Inputs'!P3/'Scenario Inputs'!$G$3)</f>
        <v>10.067870117374323</v>
      </c>
      <c r="L48" s="15">
        <f>'Scenario Inputs'!Q71*('Scenario Inputs'!Q3/'Scenario Inputs'!$G$3)</f>
        <v>10.169538532985758</v>
      </c>
      <c r="M48" s="15">
        <f>'Scenario Inputs'!R71*('Scenario Inputs'!R3/'Scenario Inputs'!$G$3)</f>
        <v>10.258375300912569</v>
      </c>
      <c r="N48" s="15">
        <f>'Scenario Inputs'!S71*('Scenario Inputs'!S3/'Scenario Inputs'!$G$3)</f>
        <v>10.345384858044524</v>
      </c>
      <c r="O48" s="15">
        <f>'Scenario Inputs'!T71*('Scenario Inputs'!T3/'Scenario Inputs'!$G$3)</f>
        <v>9.0015876340216732</v>
      </c>
      <c r="P48" s="15">
        <f>'Scenario Inputs'!U71*('Scenario Inputs'!U3/'Scenario Inputs'!$G$3)</f>
        <v>9.1816193867021099</v>
      </c>
      <c r="Q48" s="15">
        <f>'Scenario Inputs'!V71*('Scenario Inputs'!V3/'Scenario Inputs'!$G$3)</f>
        <v>9.3652517744361514</v>
      </c>
      <c r="R48" s="15">
        <f>'Scenario Inputs'!W71*('Scenario Inputs'!W3/'Scenario Inputs'!$G$3)</f>
        <v>9.552556809924873</v>
      </c>
      <c r="S48" s="15">
        <f>'Scenario Inputs'!X71*('Scenario Inputs'!X3/'Scenario Inputs'!$G$3)</f>
        <v>9.7436079461233707</v>
      </c>
      <c r="T48" s="15">
        <f>'Scenario Inputs'!Y71*('Scenario Inputs'!Y3/'Scenario Inputs'!$G$3)</f>
        <v>14.223174443698451</v>
      </c>
      <c r="U48" s="15">
        <f>'Scenario Inputs'!Z71*('Scenario Inputs'!Z3/'Scenario Inputs'!$G$3)</f>
        <v>14.507637932572418</v>
      </c>
      <c r="V48" s="15">
        <f>'Scenario Inputs'!AA71*('Scenario Inputs'!AA3/'Scenario Inputs'!$G$3)</f>
        <v>14.797790691223868</v>
      </c>
      <c r="W48" s="15">
        <f>'Scenario Inputs'!AB71*('Scenario Inputs'!AB3/'Scenario Inputs'!$G$3)</f>
        <v>15.093746505048346</v>
      </c>
      <c r="X48" s="15">
        <f>'Scenario Inputs'!AC71*('Scenario Inputs'!AC3/'Scenario Inputs'!$G$3)</f>
        <v>15.395621435149312</v>
      </c>
      <c r="Y48" s="15">
        <f>'Scenario Inputs'!AD71*('Scenario Inputs'!AD3/'Scenario Inputs'!$G$3)</f>
        <v>12.993776461150134</v>
      </c>
      <c r="Z48" s="15">
        <f>'Scenario Inputs'!AE71*('Scenario Inputs'!AE3/'Scenario Inputs'!$G$3)</f>
        <v>13.253651990373136</v>
      </c>
      <c r="AA48" s="15">
        <f>'Scenario Inputs'!AF71*('Scenario Inputs'!AF3/'Scenario Inputs'!$G$3)</f>
        <v>13.518725030180599</v>
      </c>
      <c r="AB48" s="15">
        <f>'Scenario Inputs'!AG71*('Scenario Inputs'!AG3/'Scenario Inputs'!$G$3)</f>
        <v>13.78909953078421</v>
      </c>
      <c r="AC48" s="159">
        <f>'Scenario Inputs'!AH71*('Scenario Inputs'!AH3/'Scenario Inputs'!$G$3)</f>
        <v>14.064881521399894</v>
      </c>
    </row>
    <row r="49" spans="2:29" x14ac:dyDescent="0.3">
      <c r="B49" s="17" t="s">
        <v>89</v>
      </c>
      <c r="C49" s="17" t="s">
        <v>86</v>
      </c>
      <c r="D49" s="17" t="s">
        <v>87</v>
      </c>
      <c r="E49" s="16">
        <f t="shared" ref="E49:AC49" si="45">E48+E47</f>
        <v>117.24029780972398</v>
      </c>
      <c r="F49" s="16">
        <f t="shared" si="45"/>
        <v>139.03954724655412</v>
      </c>
      <c r="G49" s="16">
        <f t="shared" si="45"/>
        <v>155.42004971294617</v>
      </c>
      <c r="H49" s="16">
        <f t="shared" si="45"/>
        <v>144.16128525747868</v>
      </c>
      <c r="I49" s="16">
        <f t="shared" si="45"/>
        <v>123.25768905338988</v>
      </c>
      <c r="J49" s="16">
        <f t="shared" si="45"/>
        <v>149.93567288292837</v>
      </c>
      <c r="K49" s="16">
        <f t="shared" si="45"/>
        <v>151.36445181380543</v>
      </c>
      <c r="L49" s="16">
        <f t="shared" si="45"/>
        <v>152.90776302221317</v>
      </c>
      <c r="M49" s="16">
        <f t="shared" si="45"/>
        <v>154.19097480211056</v>
      </c>
      <c r="N49" s="16">
        <f t="shared" si="45"/>
        <v>155.62189587984335</v>
      </c>
      <c r="O49" s="16">
        <f t="shared" si="45"/>
        <v>145.19043952036566</v>
      </c>
      <c r="P49" s="16">
        <f t="shared" si="45"/>
        <v>148.09424831077303</v>
      </c>
      <c r="Q49" s="16">
        <f t="shared" si="45"/>
        <v>151.05613327698848</v>
      </c>
      <c r="R49" s="16">
        <f t="shared" si="45"/>
        <v>154.07725594252824</v>
      </c>
      <c r="S49" s="16">
        <f t="shared" si="45"/>
        <v>157.1588010613788</v>
      </c>
      <c r="T49" s="16">
        <f t="shared" si="45"/>
        <v>144.94863688581404</v>
      </c>
      <c r="U49" s="16">
        <f t="shared" si="45"/>
        <v>147.8476096235303</v>
      </c>
      <c r="V49" s="16">
        <f t="shared" si="45"/>
        <v>150.80456181600096</v>
      </c>
      <c r="W49" s="16">
        <f t="shared" si="45"/>
        <v>153.82065305232098</v>
      </c>
      <c r="X49" s="16">
        <f t="shared" si="45"/>
        <v>156.89706611336737</v>
      </c>
      <c r="Y49" s="16">
        <f t="shared" si="45"/>
        <v>118.14640218820087</v>
      </c>
      <c r="Z49" s="16">
        <f t="shared" si="45"/>
        <v>120.5093302319649</v>
      </c>
      <c r="AA49" s="16">
        <f t="shared" si="45"/>
        <v>122.91951683660419</v>
      </c>
      <c r="AB49" s="16">
        <f t="shared" si="45"/>
        <v>125.37790717333625</v>
      </c>
      <c r="AC49" s="69">
        <f t="shared" si="45"/>
        <v>127.88546531680298</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73"/>
    </row>
    <row r="51" spans="2:29" x14ac:dyDescent="0.3">
      <c r="B51" s="40" t="s">
        <v>90</v>
      </c>
      <c r="C51" s="40" t="s">
        <v>86</v>
      </c>
      <c r="D51" s="40" t="s">
        <v>87</v>
      </c>
      <c r="E51" s="41">
        <f>E47</f>
        <v>115.90116825911115</v>
      </c>
      <c r="F51" s="41">
        <f t="shared" ref="F51:AC51" si="46">F47</f>
        <v>137.73526362649537</v>
      </c>
      <c r="G51" s="41">
        <f t="shared" si="46"/>
        <v>149.51910756778247</v>
      </c>
      <c r="H51" s="41">
        <f t="shared" si="46"/>
        <v>136.7468766028</v>
      </c>
      <c r="I51" s="41">
        <f t="shared" si="46"/>
        <v>115.44171322808376</v>
      </c>
      <c r="J51" s="41">
        <f t="shared" si="46"/>
        <v>139.96818115631754</v>
      </c>
      <c r="K51" s="41">
        <f t="shared" si="46"/>
        <v>141.2965816964311</v>
      </c>
      <c r="L51" s="41">
        <f t="shared" si="46"/>
        <v>142.73822448922741</v>
      </c>
      <c r="M51" s="41">
        <f t="shared" si="46"/>
        <v>143.93259950119798</v>
      </c>
      <c r="N51" s="41">
        <f t="shared" si="46"/>
        <v>145.27651102179883</v>
      </c>
      <c r="O51" s="41">
        <f t="shared" si="46"/>
        <v>136.188851886344</v>
      </c>
      <c r="P51" s="41">
        <f t="shared" si="46"/>
        <v>138.9126289240709</v>
      </c>
      <c r="Q51" s="41">
        <f t="shared" si="46"/>
        <v>141.69088150255232</v>
      </c>
      <c r="R51" s="41">
        <f t="shared" si="46"/>
        <v>144.52469913260336</v>
      </c>
      <c r="S51" s="41">
        <f t="shared" si="46"/>
        <v>147.41519311525542</v>
      </c>
      <c r="T51" s="41">
        <f t="shared" si="46"/>
        <v>130.7254624421156</v>
      </c>
      <c r="U51" s="41">
        <f t="shared" si="46"/>
        <v>133.3399716909579</v>
      </c>
      <c r="V51" s="41">
        <f t="shared" si="46"/>
        <v>136.00677112477709</v>
      </c>
      <c r="W51" s="41">
        <f t="shared" si="46"/>
        <v>138.72690654727262</v>
      </c>
      <c r="X51" s="41">
        <f t="shared" si="46"/>
        <v>141.50144467821806</v>
      </c>
      <c r="Y51" s="41">
        <f t="shared" si="46"/>
        <v>105.15262572705073</v>
      </c>
      <c r="Z51" s="41">
        <f t="shared" si="46"/>
        <v>107.25567824159175</v>
      </c>
      <c r="AA51" s="41">
        <f t="shared" si="46"/>
        <v>109.40079180642358</v>
      </c>
      <c r="AB51" s="41">
        <f t="shared" si="46"/>
        <v>111.58880764255204</v>
      </c>
      <c r="AC51" s="41">
        <f t="shared" si="46"/>
        <v>113.82058379540308</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113.15431057137022</v>
      </c>
      <c r="G55" s="74">
        <f t="shared" ref="G55:AC55" si="47">F64</f>
        <v>246.68063626526791</v>
      </c>
      <c r="H55" s="74">
        <f t="shared" si="47"/>
        <v>385.6632383068461</v>
      </c>
      <c r="I55" s="74">
        <f t="shared" si="47"/>
        <v>508.23643245463734</v>
      </c>
      <c r="J55" s="74">
        <f t="shared" si="47"/>
        <v>606.53469069199139</v>
      </c>
      <c r="K55" s="74">
        <f t="shared" si="47"/>
        <v>725.99158054316752</v>
      </c>
      <c r="L55" s="74">
        <f t="shared" si="47"/>
        <v>843.35902392815547</v>
      </c>
      <c r="M55" s="74">
        <f t="shared" si="47"/>
        <v>958.80681088667302</v>
      </c>
      <c r="N55" s="74">
        <f t="shared" si="47"/>
        <v>1072.1479523046769</v>
      </c>
      <c r="O55" s="74">
        <f t="shared" si="47"/>
        <v>1183.5881598633262</v>
      </c>
      <c r="P55" s="74">
        <f t="shared" si="47"/>
        <v>1282.9969788041583</v>
      </c>
      <c r="Q55" s="74">
        <f t="shared" si="47"/>
        <v>1382.2469800675885</v>
      </c>
      <c r="R55" s="74">
        <f t="shared" si="47"/>
        <v>1481.3958502875741</v>
      </c>
      <c r="S55" s="74">
        <f t="shared" si="47"/>
        <v>1580.5007044867825</v>
      </c>
      <c r="T55" s="74">
        <f t="shared" si="47"/>
        <v>1679.6181235544152</v>
      </c>
      <c r="U55" s="74">
        <f t="shared" si="47"/>
        <v>1759.6315779701324</v>
      </c>
      <c r="V55" s="74">
        <f t="shared" si="47"/>
        <v>1839.9293563597173</v>
      </c>
      <c r="W55" s="74">
        <f t="shared" si="47"/>
        <v>1920.554449614752</v>
      </c>
      <c r="X55" s="74">
        <f t="shared" si="47"/>
        <v>2001.5496509391755</v>
      </c>
      <c r="Y55" s="74">
        <f t="shared" si="47"/>
        <v>2082.9575818736962</v>
      </c>
      <c r="Z55" s="74">
        <f t="shared" si="47"/>
        <v>2126.5704088400598</v>
      </c>
      <c r="AA55" s="74">
        <f t="shared" si="47"/>
        <v>2171.000109557528</v>
      </c>
      <c r="AB55" s="74">
        <f t="shared" si="47"/>
        <v>2216.2645914924024</v>
      </c>
      <c r="AC55" s="74">
        <f t="shared" si="47"/>
        <v>2262.3820757541998</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48">E56*E55</f>
        <v>0</v>
      </c>
      <c r="F57" s="43">
        <f t="shared" ref="F57:AC57" si="49">F56*F55</f>
        <v>2.2630862114274315</v>
      </c>
      <c r="G57" s="43">
        <f t="shared" si="49"/>
        <v>4.9336127253053075</v>
      </c>
      <c r="H57" s="43">
        <f t="shared" si="49"/>
        <v>7.7132647661369287</v>
      </c>
      <c r="I57" s="43">
        <f t="shared" si="49"/>
        <v>10.164728649092757</v>
      </c>
      <c r="J57" s="43">
        <f t="shared" si="49"/>
        <v>12.130693813839704</v>
      </c>
      <c r="K57" s="43">
        <f t="shared" si="49"/>
        <v>14.519831610863363</v>
      </c>
      <c r="L57" s="43">
        <f t="shared" si="49"/>
        <v>16.867180478563313</v>
      </c>
      <c r="M57" s="43">
        <f t="shared" si="49"/>
        <v>19.176136217733266</v>
      </c>
      <c r="N57" s="43">
        <f t="shared" si="49"/>
        <v>21.442959046093556</v>
      </c>
      <c r="O57" s="43">
        <f t="shared" si="49"/>
        <v>23.671763197266543</v>
      </c>
      <c r="P57" s="43">
        <f t="shared" si="49"/>
        <v>25.65993957608319</v>
      </c>
      <c r="Q57" s="43">
        <f t="shared" si="49"/>
        <v>27.644939601351794</v>
      </c>
      <c r="R57" s="43">
        <f t="shared" si="49"/>
        <v>29.62791700575151</v>
      </c>
      <c r="S57" s="43">
        <f t="shared" si="49"/>
        <v>31.610014089735678</v>
      </c>
      <c r="T57" s="43">
        <f t="shared" si="49"/>
        <v>33.592362471088336</v>
      </c>
      <c r="U57" s="43">
        <f t="shared" si="49"/>
        <v>35.192631559402678</v>
      </c>
      <c r="V57" s="43">
        <f t="shared" si="49"/>
        <v>36.798587127194381</v>
      </c>
      <c r="W57" s="43">
        <f t="shared" si="49"/>
        <v>38.411088992295078</v>
      </c>
      <c r="X57" s="43">
        <f t="shared" si="49"/>
        <v>40.030993018783548</v>
      </c>
      <c r="Y57" s="43">
        <f t="shared" si="49"/>
        <v>41.659151637473961</v>
      </c>
      <c r="Z57" s="43">
        <f t="shared" si="49"/>
        <v>42.531408176801236</v>
      </c>
      <c r="AA57" s="43">
        <f t="shared" si="49"/>
        <v>43.420002191150601</v>
      </c>
      <c r="AB57" s="43">
        <f t="shared" si="49"/>
        <v>44.325291829848084</v>
      </c>
      <c r="AC57" s="43">
        <f t="shared" si="49"/>
        <v>45.247641515084034</v>
      </c>
    </row>
    <row r="58" spans="2:29" x14ac:dyDescent="0.3">
      <c r="B58" s="19" t="s">
        <v>96</v>
      </c>
      <c r="C58" s="3" t="s">
        <v>86</v>
      </c>
      <c r="D58" s="3" t="s">
        <v>87</v>
      </c>
      <c r="E58" s="25">
        <f t="shared" ref="E58" si="50">E51</f>
        <v>115.90116825911115</v>
      </c>
      <c r="F58" s="25">
        <f t="shared" ref="F58:AC58" si="51">F51</f>
        <v>137.73526362649537</v>
      </c>
      <c r="G58" s="25">
        <f t="shared" si="51"/>
        <v>149.51910756778247</v>
      </c>
      <c r="H58" s="25">
        <f t="shared" si="51"/>
        <v>136.7468766028</v>
      </c>
      <c r="I58" s="25">
        <f t="shared" si="51"/>
        <v>115.44171322808376</v>
      </c>
      <c r="J58" s="25">
        <f t="shared" si="51"/>
        <v>139.96818115631754</v>
      </c>
      <c r="K58" s="25">
        <f t="shared" si="51"/>
        <v>141.2965816964311</v>
      </c>
      <c r="L58" s="25">
        <f t="shared" si="51"/>
        <v>142.73822448922741</v>
      </c>
      <c r="M58" s="25">
        <f t="shared" si="51"/>
        <v>143.93259950119798</v>
      </c>
      <c r="N58" s="25">
        <f t="shared" si="51"/>
        <v>145.27651102179883</v>
      </c>
      <c r="O58" s="25">
        <f t="shared" si="51"/>
        <v>136.188851886344</v>
      </c>
      <c r="P58" s="25">
        <f t="shared" si="51"/>
        <v>138.9126289240709</v>
      </c>
      <c r="Q58" s="25">
        <f t="shared" si="51"/>
        <v>141.69088150255232</v>
      </c>
      <c r="R58" s="25">
        <f t="shared" si="51"/>
        <v>144.52469913260336</v>
      </c>
      <c r="S58" s="25">
        <f t="shared" si="51"/>
        <v>147.41519311525542</v>
      </c>
      <c r="T58" s="25">
        <f t="shared" si="51"/>
        <v>130.7254624421156</v>
      </c>
      <c r="U58" s="25">
        <f t="shared" si="51"/>
        <v>133.3399716909579</v>
      </c>
      <c r="V58" s="25">
        <f t="shared" si="51"/>
        <v>136.00677112477709</v>
      </c>
      <c r="W58" s="25">
        <f t="shared" si="51"/>
        <v>138.72690654727262</v>
      </c>
      <c r="X58" s="25">
        <f t="shared" si="51"/>
        <v>141.50144467821806</v>
      </c>
      <c r="Y58" s="25">
        <f t="shared" si="51"/>
        <v>105.15262572705073</v>
      </c>
      <c r="Z58" s="25">
        <f t="shared" si="51"/>
        <v>107.25567824159175</v>
      </c>
      <c r="AA58" s="25">
        <f t="shared" si="51"/>
        <v>109.40079180642358</v>
      </c>
      <c r="AB58" s="25">
        <f t="shared" si="51"/>
        <v>111.58880764255204</v>
      </c>
      <c r="AC58" s="25">
        <f t="shared" si="51"/>
        <v>113.82058379540308</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Inputs'!J76</f>
        <v>4.7399999999999998E-2</v>
      </c>
      <c r="F60" s="26">
        <f>'Scenario Inputs'!K76</f>
        <v>4.7399999999999998E-2</v>
      </c>
      <c r="G60" s="26">
        <f>'Scenario Inputs'!L76</f>
        <v>4.7399999999999998E-2</v>
      </c>
      <c r="H60" s="26">
        <f>'Scenario Inputs'!M76</f>
        <v>4.7399999999999998E-2</v>
      </c>
      <c r="I60" s="26">
        <f>'Scenario Inputs'!N76</f>
        <v>4.7399999999999998E-2</v>
      </c>
      <c r="J60" s="26">
        <f>'Scenario Inputs'!O76</f>
        <v>4.7399999999999998E-2</v>
      </c>
      <c r="K60" s="26">
        <f>'Scenario Inputs'!P76</f>
        <v>4.7399999999999998E-2</v>
      </c>
      <c r="L60" s="26">
        <f>'Scenario Inputs'!Q76</f>
        <v>4.7399999999999998E-2</v>
      </c>
      <c r="M60" s="26">
        <f>'Scenario Inputs'!R76</f>
        <v>4.7399999999999998E-2</v>
      </c>
      <c r="N60" s="26">
        <f>'Scenario Inputs'!S76</f>
        <v>4.7399999999999998E-2</v>
      </c>
      <c r="O60" s="26">
        <f>'Scenario Inputs'!T76</f>
        <v>4.7399999999999998E-2</v>
      </c>
      <c r="P60" s="26">
        <f>'Scenario Inputs'!U76</f>
        <v>4.7399999999999998E-2</v>
      </c>
      <c r="Q60" s="26">
        <f>'Scenario Inputs'!V76</f>
        <v>4.7399999999999998E-2</v>
      </c>
      <c r="R60" s="26">
        <f>'Scenario Inputs'!W76</f>
        <v>4.7399999999999998E-2</v>
      </c>
      <c r="S60" s="26">
        <f>'Scenario Inputs'!X76</f>
        <v>4.7399999999999998E-2</v>
      </c>
      <c r="T60" s="26">
        <f>'Scenario Inputs'!Y76</f>
        <v>4.7399999999999998E-2</v>
      </c>
      <c r="U60" s="26">
        <f>'Scenario Inputs'!Z76</f>
        <v>4.7399999999999998E-2</v>
      </c>
      <c r="V60" s="26">
        <f>'Scenario Inputs'!AA76</f>
        <v>4.7399999999999998E-2</v>
      </c>
      <c r="W60" s="26">
        <f>'Scenario Inputs'!AB76</f>
        <v>4.7399999999999998E-2</v>
      </c>
      <c r="X60" s="26">
        <f>'Scenario Inputs'!AC76</f>
        <v>4.7399999999999998E-2</v>
      </c>
      <c r="Y60" s="26">
        <f>'Scenario Inputs'!AD76</f>
        <v>4.7399999999999998E-2</v>
      </c>
      <c r="Z60" s="26">
        <f>'Scenario Inputs'!AE76</f>
        <v>4.7399999999999998E-2</v>
      </c>
      <c r="AA60" s="26">
        <f>'Scenario Inputs'!AF76</f>
        <v>4.7399999999999998E-2</v>
      </c>
      <c r="AB60" s="26">
        <f>'Scenario Inputs'!AG76</f>
        <v>4.7399999999999998E-2</v>
      </c>
      <c r="AC60" s="26">
        <f>'Scenario Inputs'!AH76</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52">(E55+E57)*E60</f>
        <v>0</v>
      </c>
      <c r="F62" s="43">
        <f t="shared" ref="F62:AC62" si="53">(F55+F57)*F60</f>
        <v>5.4707846075046085</v>
      </c>
      <c r="G62" s="43">
        <f t="shared" si="53"/>
        <v>11.92651540215317</v>
      </c>
      <c r="H62" s="43">
        <f t="shared" si="53"/>
        <v>18.646046245659395</v>
      </c>
      <c r="I62" s="43">
        <f t="shared" si="53"/>
        <v>24.572215036316809</v>
      </c>
      <c r="J62" s="43">
        <f t="shared" si="53"/>
        <v>29.324739225576391</v>
      </c>
      <c r="K62" s="43">
        <f t="shared" si="53"/>
        <v>35.100240936101059</v>
      </c>
      <c r="L62" s="43">
        <f t="shared" si="53"/>
        <v>40.77472208887847</v>
      </c>
      <c r="M62" s="43">
        <f t="shared" si="53"/>
        <v>46.356391692748858</v>
      </c>
      <c r="N62" s="43">
        <f t="shared" si="53"/>
        <v>51.836209198026516</v>
      </c>
      <c r="O62" s="43">
        <f t="shared" si="53"/>
        <v>57.224120353072088</v>
      </c>
      <c r="P62" s="43">
        <f t="shared" si="53"/>
        <v>62.030337931223443</v>
      </c>
      <c r="Q62" s="43">
        <f t="shared" si="53"/>
        <v>66.828876992307769</v>
      </c>
      <c r="R62" s="43">
        <f t="shared" si="53"/>
        <v>71.622526569703624</v>
      </c>
      <c r="S62" s="43">
        <f t="shared" si="53"/>
        <v>76.414048060526952</v>
      </c>
      <c r="T62" s="43">
        <f t="shared" si="53"/>
        <v>81.206177037608867</v>
      </c>
      <c r="U62" s="43">
        <f t="shared" si="53"/>
        <v>85.074667531699959</v>
      </c>
      <c r="V62" s="43">
        <f t="shared" si="53"/>
        <v>88.956904521279611</v>
      </c>
      <c r="W62" s="43">
        <f t="shared" si="53"/>
        <v>92.854966529974035</v>
      </c>
      <c r="X62" s="43">
        <f t="shared" si="53"/>
        <v>96.770922523607254</v>
      </c>
      <c r="Y62" s="43">
        <f t="shared" si="53"/>
        <v>100.70683316842945</v>
      </c>
      <c r="Z62" s="43">
        <f t="shared" si="53"/>
        <v>102.81542612659921</v>
      </c>
      <c r="AA62" s="43">
        <f t="shared" si="53"/>
        <v>104.96351329688737</v>
      </c>
      <c r="AB62" s="43">
        <f t="shared" si="53"/>
        <v>107.15196046947466</v>
      </c>
      <c r="AC62" s="43">
        <f t="shared" si="53"/>
        <v>109.38164859856406</v>
      </c>
    </row>
    <row r="63" spans="2:29" x14ac:dyDescent="0.3">
      <c r="B63" s="18" t="s">
        <v>234</v>
      </c>
      <c r="C63" s="3" t="s">
        <v>86</v>
      </c>
      <c r="D63" s="3" t="s">
        <v>87</v>
      </c>
      <c r="E63" s="43">
        <f t="shared" ref="E63" si="54">E58*E59*E60</f>
        <v>2.7468576877409339</v>
      </c>
      <c r="F63" s="43">
        <f t="shared" ref="F63:AC63" si="55">F58*F59*F60</f>
        <v>3.2643257479479399</v>
      </c>
      <c r="G63" s="43">
        <f t="shared" si="55"/>
        <v>3.5436028493564442</v>
      </c>
      <c r="H63" s="43">
        <f t="shared" si="55"/>
        <v>3.24090097548636</v>
      </c>
      <c r="I63" s="43">
        <f t="shared" si="55"/>
        <v>2.7359686035055848</v>
      </c>
      <c r="J63" s="43">
        <f t="shared" si="55"/>
        <v>3.3172458934047255</v>
      </c>
      <c r="K63" s="43">
        <f t="shared" si="55"/>
        <v>3.3487289862054168</v>
      </c>
      <c r="L63" s="43">
        <f t="shared" si="55"/>
        <v>3.3828959203946893</v>
      </c>
      <c r="M63" s="43">
        <f t="shared" si="55"/>
        <v>3.4112026081783919</v>
      </c>
      <c r="N63" s="43">
        <f t="shared" si="55"/>
        <v>3.4430533112166319</v>
      </c>
      <c r="O63" s="43">
        <f t="shared" si="55"/>
        <v>3.2276757897063524</v>
      </c>
      <c r="P63" s="43">
        <f t="shared" si="55"/>
        <v>3.2922293055004803</v>
      </c>
      <c r="Q63" s="43">
        <f t="shared" si="55"/>
        <v>3.3580738916104895</v>
      </c>
      <c r="R63" s="43">
        <f t="shared" si="55"/>
        <v>3.4252353694426994</v>
      </c>
      <c r="S63" s="43">
        <f t="shared" si="55"/>
        <v>3.4937400768315534</v>
      </c>
      <c r="T63" s="43">
        <f t="shared" si="55"/>
        <v>3.0981934598781398</v>
      </c>
      <c r="U63" s="43">
        <f t="shared" si="55"/>
        <v>3.1601573290757021</v>
      </c>
      <c r="V63" s="43">
        <f t="shared" si="55"/>
        <v>3.2233604756572167</v>
      </c>
      <c r="W63" s="43">
        <f t="shared" si="55"/>
        <v>3.2878276851703609</v>
      </c>
      <c r="X63" s="43">
        <f t="shared" si="55"/>
        <v>3.353584238873768</v>
      </c>
      <c r="Y63" s="43">
        <f t="shared" si="55"/>
        <v>2.4921172297311021</v>
      </c>
      <c r="Z63" s="43">
        <f t="shared" si="55"/>
        <v>2.5419595743257246</v>
      </c>
      <c r="AA63" s="43">
        <f t="shared" si="55"/>
        <v>2.5927987658122387</v>
      </c>
      <c r="AB63" s="43">
        <f t="shared" si="55"/>
        <v>2.6446547411284831</v>
      </c>
      <c r="AC63" s="43">
        <f t="shared" si="55"/>
        <v>2.697547835951053</v>
      </c>
    </row>
    <row r="64" spans="2:29" x14ac:dyDescent="0.3">
      <c r="B64" s="22" t="s">
        <v>244</v>
      </c>
      <c r="C64" s="23" t="s">
        <v>86</v>
      </c>
      <c r="D64" s="23" t="s">
        <v>87</v>
      </c>
      <c r="E64" s="76">
        <f>(E55*(1+E56))+E57+E58-E62-E63</f>
        <v>113.15431057137022</v>
      </c>
      <c r="F64" s="76">
        <f>(F55*(1+F56))+F57+F58-F62-F63</f>
        <v>246.68063626526791</v>
      </c>
      <c r="G64" s="76">
        <f>G55+G57+G58-G62-G63</f>
        <v>385.6632383068461</v>
      </c>
      <c r="H64" s="76">
        <f t="shared" ref="H64:AC64" si="56">H55+H57+H58-H62-H63</f>
        <v>508.23643245463734</v>
      </c>
      <c r="I64" s="76">
        <f t="shared" si="56"/>
        <v>606.53469069199139</v>
      </c>
      <c r="J64" s="76">
        <f t="shared" si="56"/>
        <v>725.99158054316752</v>
      </c>
      <c r="K64" s="76">
        <f t="shared" si="56"/>
        <v>843.35902392815547</v>
      </c>
      <c r="L64" s="76">
        <f t="shared" si="56"/>
        <v>958.80681088667302</v>
      </c>
      <c r="M64" s="76">
        <f t="shared" si="56"/>
        <v>1072.1479523046769</v>
      </c>
      <c r="N64" s="76">
        <f t="shared" si="56"/>
        <v>1183.5881598633262</v>
      </c>
      <c r="O64" s="76">
        <f t="shared" si="56"/>
        <v>1282.9969788041583</v>
      </c>
      <c r="P64" s="76">
        <f t="shared" si="56"/>
        <v>1382.2469800675885</v>
      </c>
      <c r="Q64" s="76">
        <f t="shared" si="56"/>
        <v>1481.3958502875741</v>
      </c>
      <c r="R64" s="76">
        <f t="shared" si="56"/>
        <v>1580.5007044867825</v>
      </c>
      <c r="S64" s="76">
        <f t="shared" si="56"/>
        <v>1679.6181235544152</v>
      </c>
      <c r="T64" s="76">
        <f t="shared" si="56"/>
        <v>1759.6315779701324</v>
      </c>
      <c r="U64" s="76">
        <f t="shared" si="56"/>
        <v>1839.9293563597173</v>
      </c>
      <c r="V64" s="76">
        <f t="shared" si="56"/>
        <v>1920.554449614752</v>
      </c>
      <c r="W64" s="76">
        <f t="shared" si="56"/>
        <v>2001.5496509391755</v>
      </c>
      <c r="X64" s="76">
        <f t="shared" si="56"/>
        <v>2082.9575818736962</v>
      </c>
      <c r="Y64" s="76">
        <f t="shared" si="56"/>
        <v>2126.5704088400598</v>
      </c>
      <c r="Z64" s="76">
        <f t="shared" si="56"/>
        <v>2171.000109557528</v>
      </c>
      <c r="AA64" s="76">
        <f t="shared" si="56"/>
        <v>2216.2645914924024</v>
      </c>
      <c r="AB64" s="76">
        <f t="shared" si="56"/>
        <v>2262.3820757541998</v>
      </c>
      <c r="AC64" s="76">
        <f t="shared" si="56"/>
        <v>2309.3711046301719</v>
      </c>
    </row>
    <row r="65" spans="2:29" x14ac:dyDescent="0.3">
      <c r="B65" s="27" t="s">
        <v>245</v>
      </c>
      <c r="C65" s="28" t="s">
        <v>86</v>
      </c>
      <c r="D65" s="28" t="s">
        <v>87</v>
      </c>
      <c r="E65" s="170">
        <f t="shared" ref="E65" si="57">AVERAGE(SUM(E55,E57),(E64*(1/(1+E72))))</f>
        <v>54.806892652993426</v>
      </c>
      <c r="F65" s="170">
        <f t="shared" ref="F65" si="58">AVERAGE(SUM(F55,F57),(F64*(1/(1+F72))))</f>
        <v>177.18977766354254</v>
      </c>
      <c r="G65" s="170">
        <f t="shared" ref="G65" si="59">AVERAGE(SUM(G55,G57),(G64*(1/(1+G72))))</f>
        <v>312.60516687969334</v>
      </c>
      <c r="H65" s="170">
        <f t="shared" ref="H65" si="60">AVERAGE(SUM(H55,H57),(H64*(1/(1+H72))))</f>
        <v>442.85527297146069</v>
      </c>
      <c r="I65" s="170">
        <f t="shared" ref="I65" si="61">AVERAGE(SUM(I55,I57),(I64*(1/(1+I72))))</f>
        <v>552.97888661211471</v>
      </c>
      <c r="J65" s="170">
        <f t="shared" ref="J65" si="62">AVERAGE(SUM(J55,J57),(J64*(1/(1+J72))))</f>
        <v>660.97057878937176</v>
      </c>
      <c r="K65" s="170">
        <f t="shared" ref="K65" si="63">AVERAGE(SUM(K55,K57),(K64*(1/(1+K72))))</f>
        <v>778.74113857152065</v>
      </c>
      <c r="L65" s="170">
        <f t="shared" ref="L65" si="64">AVERAGE(SUM(L55,L57),(L64*(1/(1+L72))))</f>
        <v>894.51628484729679</v>
      </c>
      <c r="M65" s="170">
        <f t="shared" ref="M65" si="65">AVERAGE(SUM(M55,M57),(M64*(1/(1+M72))))</f>
        <v>1008.2920413642137</v>
      </c>
      <c r="N65" s="170">
        <f t="shared" ref="N65" si="66">AVERAGE(SUM(N55,N57),(N64*(1/(1+N72))))</f>
        <v>1120.0726812218961</v>
      </c>
      <c r="O65" s="170">
        <f t="shared" ref="O65" si="67">AVERAGE(SUM(O55,O57),(O64*(1/(1+O72))))</f>
        <v>1225.0563776904041</v>
      </c>
      <c r="P65" s="170">
        <f t="shared" ref="P65" si="68">AVERAGE(SUM(P55,P57),(P64*(1/(1+P72))))</f>
        <v>1323.827141776379</v>
      </c>
      <c r="Q65" s="170">
        <f t="shared" ref="Q65" si="69">AVERAGE(SUM(Q55,Q57),(Q64*(1/(1+Q72))))</f>
        <v>1422.4679254876592</v>
      </c>
      <c r="R65" s="170">
        <f t="shared" ref="R65" si="70">AVERAGE(SUM(R55,R57),(R64*(1/(1+R72))))</f>
        <v>1521.0358129728193</v>
      </c>
      <c r="S65" s="170">
        <f t="shared" ref="S65" si="71">AVERAGE(SUM(S55,S57),(S64*(1/(1+S72))))</f>
        <v>1619.5873381482879</v>
      </c>
      <c r="T65" s="170">
        <f t="shared" ref="T65" si="72">AVERAGE(SUM(T55,T57),(T64*(1/(1+T72))))</f>
        <v>1708.892164435852</v>
      </c>
      <c r="U65" s="170">
        <f t="shared" ref="U65" si="73">AVERAGE(SUM(U55,U57),(U64*(1/(1+U72))))</f>
        <v>1788.5916825811569</v>
      </c>
      <c r="V65" s="170">
        <f t="shared" ref="V65" si="74">AVERAGE(SUM(V55,V57),(V64*(1/(1+V72))))</f>
        <v>1868.5947426505334</v>
      </c>
      <c r="W65" s="170">
        <f t="shared" ref="W65" si="75">AVERAGE(SUM(W55,W57),(W64*(1/(1+W72))))</f>
        <v>1948.943997114807</v>
      </c>
      <c r="X65" s="170">
        <f t="shared" ref="X65" si="76">AVERAGE(SUM(X55,X57),(X64*(1/(1+X72))))</f>
        <v>2029.6819144781059</v>
      </c>
      <c r="Y65" s="170">
        <f t="shared" ref="Y65" si="77">AVERAGE(SUM(Y55,Y57),(Y64*(1/(1+Y72))))</f>
        <v>2092.3240641497823</v>
      </c>
      <c r="Z65" s="170">
        <f t="shared" ref="Z65" si="78">AVERAGE(SUM(Z55,Z57),(Z64*(1/(1+Z72))))</f>
        <v>2136.0863679473186</v>
      </c>
      <c r="AA65" s="170">
        <f t="shared" ref="AA65" si="79">AVERAGE(SUM(AA55,AA57),(AA64*(1/(1+AA72))))</f>
        <v>2180.669608084163</v>
      </c>
      <c r="AB65" s="170">
        <f t="shared" ref="AB65" si="80">AVERAGE(SUM(AB55,AB57),(AB64*(1/(1+AB72))))</f>
        <v>2226.0917428595171</v>
      </c>
      <c r="AC65" s="170">
        <f t="shared" ref="AC65" si="81">AVERAGE(SUM(AC55,AC57),(AC64*(1/(1+AC72))))</f>
        <v>2272.3710460947659</v>
      </c>
    </row>
    <row r="66" spans="2:29" ht="15" thickBot="1" x14ac:dyDescent="0.35">
      <c r="B66" s="56" t="s">
        <v>231</v>
      </c>
      <c r="C66" s="57" t="s">
        <v>86</v>
      </c>
      <c r="D66" s="57" t="s">
        <v>87</v>
      </c>
      <c r="E66" s="75">
        <f t="shared" ref="E66" si="82">E62+E63</f>
        <v>2.7468576877409339</v>
      </c>
      <c r="F66" s="75">
        <f t="shared" ref="F66:AC66" si="83">F62+F63</f>
        <v>8.735110355452548</v>
      </c>
      <c r="G66" s="75">
        <f t="shared" si="83"/>
        <v>15.470118251509614</v>
      </c>
      <c r="H66" s="75">
        <f t="shared" si="83"/>
        <v>21.886947221145753</v>
      </c>
      <c r="I66" s="75">
        <f t="shared" si="83"/>
        <v>27.308183639822396</v>
      </c>
      <c r="J66" s="75">
        <f t="shared" si="83"/>
        <v>32.641985118981118</v>
      </c>
      <c r="K66" s="75">
        <f t="shared" si="83"/>
        <v>38.448969922306475</v>
      </c>
      <c r="L66" s="75">
        <f t="shared" si="83"/>
        <v>44.157618009273158</v>
      </c>
      <c r="M66" s="75">
        <f t="shared" si="83"/>
        <v>49.76759430092725</v>
      </c>
      <c r="N66" s="75">
        <f t="shared" si="83"/>
        <v>55.279262509243146</v>
      </c>
      <c r="O66" s="75">
        <f t="shared" si="83"/>
        <v>60.451796142778441</v>
      </c>
      <c r="P66" s="75">
        <f t="shared" si="83"/>
        <v>65.322567236723927</v>
      </c>
      <c r="Q66" s="75">
        <f t="shared" si="83"/>
        <v>70.186950883918257</v>
      </c>
      <c r="R66" s="75">
        <f t="shared" si="83"/>
        <v>75.047761939146326</v>
      </c>
      <c r="S66" s="75">
        <f t="shared" si="83"/>
        <v>79.907788137358509</v>
      </c>
      <c r="T66" s="75">
        <f t="shared" si="83"/>
        <v>84.304370497487014</v>
      </c>
      <c r="U66" s="75">
        <f t="shared" si="83"/>
        <v>88.23482486077566</v>
      </c>
      <c r="V66" s="75">
        <f t="shared" si="83"/>
        <v>92.180264996936828</v>
      </c>
      <c r="W66" s="75">
        <f t="shared" si="83"/>
        <v>96.142794215144392</v>
      </c>
      <c r="X66" s="75">
        <f t="shared" si="83"/>
        <v>100.12450676248102</v>
      </c>
      <c r="Y66" s="75">
        <f t="shared" si="83"/>
        <v>103.19895039816056</v>
      </c>
      <c r="Z66" s="75">
        <f t="shared" si="83"/>
        <v>105.35738570092494</v>
      </c>
      <c r="AA66" s="75">
        <f t="shared" si="83"/>
        <v>107.5563120626996</v>
      </c>
      <c r="AB66" s="75">
        <f t="shared" si="83"/>
        <v>109.79661521060314</v>
      </c>
      <c r="AC66" s="75">
        <f t="shared" si="83"/>
        <v>112.07919643451511</v>
      </c>
    </row>
    <row r="67" spans="2:29" ht="15" thickTop="1" x14ac:dyDescent="0.3"/>
    <row r="68" spans="2:29" x14ac:dyDescent="0.3">
      <c r="B68" s="32" t="s">
        <v>97</v>
      </c>
    </row>
    <row r="69" spans="2:29" x14ac:dyDescent="0.3">
      <c r="B69" s="206" t="s">
        <v>98</v>
      </c>
      <c r="C69" s="37" t="s">
        <v>86</v>
      </c>
      <c r="D69" s="195" t="s">
        <v>87</v>
      </c>
      <c r="E69" s="171">
        <f>E48</f>
        <v>1.3391295506128342</v>
      </c>
      <c r="F69" s="171">
        <f t="shared" ref="F69:AC69" si="84">F48</f>
        <v>1.304283620058742</v>
      </c>
      <c r="G69" s="171">
        <f t="shared" si="84"/>
        <v>5.9009421451637012</v>
      </c>
      <c r="H69" s="171">
        <f t="shared" si="84"/>
        <v>7.4144086546786694</v>
      </c>
      <c r="I69" s="171">
        <f t="shared" si="84"/>
        <v>7.8159758253061256</v>
      </c>
      <c r="J69" s="171">
        <f t="shared" si="84"/>
        <v>9.967491726610838</v>
      </c>
      <c r="K69" s="171">
        <f t="shared" si="84"/>
        <v>10.067870117374323</v>
      </c>
      <c r="L69" s="171">
        <f t="shared" si="84"/>
        <v>10.169538532985758</v>
      </c>
      <c r="M69" s="171">
        <f t="shared" si="84"/>
        <v>10.258375300912569</v>
      </c>
      <c r="N69" s="171">
        <f t="shared" si="84"/>
        <v>10.345384858044524</v>
      </c>
      <c r="O69" s="171">
        <f t="shared" si="84"/>
        <v>9.0015876340216732</v>
      </c>
      <c r="P69" s="171">
        <f t="shared" si="84"/>
        <v>9.1816193867021099</v>
      </c>
      <c r="Q69" s="171">
        <f t="shared" si="84"/>
        <v>9.3652517744361514</v>
      </c>
      <c r="R69" s="171">
        <f t="shared" si="84"/>
        <v>9.552556809924873</v>
      </c>
      <c r="S69" s="171">
        <f t="shared" si="84"/>
        <v>9.7436079461233707</v>
      </c>
      <c r="T69" s="171">
        <f t="shared" si="84"/>
        <v>14.223174443698451</v>
      </c>
      <c r="U69" s="171">
        <f t="shared" si="84"/>
        <v>14.507637932572418</v>
      </c>
      <c r="V69" s="171">
        <f t="shared" si="84"/>
        <v>14.797790691223868</v>
      </c>
      <c r="W69" s="171">
        <f t="shared" si="84"/>
        <v>15.093746505048346</v>
      </c>
      <c r="X69" s="171">
        <f t="shared" si="84"/>
        <v>15.395621435149312</v>
      </c>
      <c r="Y69" s="171">
        <f t="shared" si="84"/>
        <v>12.993776461150134</v>
      </c>
      <c r="Z69" s="171">
        <f t="shared" si="84"/>
        <v>13.253651990373136</v>
      </c>
      <c r="AA69" s="171">
        <f t="shared" si="84"/>
        <v>13.518725030180599</v>
      </c>
      <c r="AB69" s="171">
        <f t="shared" si="84"/>
        <v>13.78909953078421</v>
      </c>
      <c r="AC69" s="171">
        <f t="shared" si="84"/>
        <v>14.064881521399894</v>
      </c>
    </row>
    <row r="70" spans="2:29" x14ac:dyDescent="0.3">
      <c r="B70" s="3" t="s">
        <v>230</v>
      </c>
      <c r="C70" s="36" t="s">
        <v>86</v>
      </c>
      <c r="D70" s="36" t="s">
        <v>87</v>
      </c>
      <c r="E70" s="77">
        <f t="shared" ref="E70" si="85">E66</f>
        <v>2.7468576877409339</v>
      </c>
      <c r="F70" s="77">
        <f t="shared" ref="F70:AC70" si="86">F66</f>
        <v>8.735110355452548</v>
      </c>
      <c r="G70" s="77">
        <f t="shared" si="86"/>
        <v>15.470118251509614</v>
      </c>
      <c r="H70" s="77">
        <f t="shared" si="86"/>
        <v>21.886947221145753</v>
      </c>
      <c r="I70" s="77">
        <f t="shared" si="86"/>
        <v>27.308183639822396</v>
      </c>
      <c r="J70" s="77">
        <f t="shared" si="86"/>
        <v>32.641985118981118</v>
      </c>
      <c r="K70" s="77">
        <f t="shared" si="86"/>
        <v>38.448969922306475</v>
      </c>
      <c r="L70" s="77">
        <f t="shared" si="86"/>
        <v>44.157618009273158</v>
      </c>
      <c r="M70" s="77">
        <f t="shared" si="86"/>
        <v>49.76759430092725</v>
      </c>
      <c r="N70" s="77">
        <f t="shared" si="86"/>
        <v>55.279262509243146</v>
      </c>
      <c r="O70" s="77">
        <f t="shared" si="86"/>
        <v>60.451796142778441</v>
      </c>
      <c r="P70" s="77">
        <f t="shared" si="86"/>
        <v>65.322567236723927</v>
      </c>
      <c r="Q70" s="77">
        <f t="shared" si="86"/>
        <v>70.186950883918257</v>
      </c>
      <c r="R70" s="77">
        <f t="shared" si="86"/>
        <v>75.047761939146326</v>
      </c>
      <c r="S70" s="77">
        <f t="shared" si="86"/>
        <v>79.907788137358509</v>
      </c>
      <c r="T70" s="77">
        <f t="shared" si="86"/>
        <v>84.304370497487014</v>
      </c>
      <c r="U70" s="77">
        <f t="shared" si="86"/>
        <v>88.23482486077566</v>
      </c>
      <c r="V70" s="77">
        <f t="shared" si="86"/>
        <v>92.180264996936828</v>
      </c>
      <c r="W70" s="77">
        <f t="shared" si="86"/>
        <v>96.142794215144392</v>
      </c>
      <c r="X70" s="77">
        <f t="shared" si="86"/>
        <v>100.12450676248102</v>
      </c>
      <c r="Y70" s="77">
        <f t="shared" si="86"/>
        <v>103.19895039816056</v>
      </c>
      <c r="Z70" s="77">
        <f t="shared" si="86"/>
        <v>105.35738570092494</v>
      </c>
      <c r="AA70" s="77">
        <f t="shared" si="86"/>
        <v>107.5563120626996</v>
      </c>
      <c r="AB70" s="77">
        <f t="shared" si="86"/>
        <v>109.79661521060314</v>
      </c>
      <c r="AC70" s="77">
        <f t="shared" si="86"/>
        <v>112.07919643451511</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 si="87">E72*E65</f>
        <v>1.7702626326916877</v>
      </c>
      <c r="F73" s="77">
        <f t="shared" ref="F73:AC73" si="88">F72*F65</f>
        <v>5.7232298185324249</v>
      </c>
      <c r="G73" s="77">
        <f t="shared" si="88"/>
        <v>10.097146890214095</v>
      </c>
      <c r="H73" s="77">
        <f t="shared" si="88"/>
        <v>14.304225316978181</v>
      </c>
      <c r="I73" s="77">
        <f t="shared" si="88"/>
        <v>17.861218037571305</v>
      </c>
      <c r="J73" s="77">
        <f t="shared" si="88"/>
        <v>21.349349694896709</v>
      </c>
      <c r="K73" s="77">
        <f t="shared" si="88"/>
        <v>25.153338775860117</v>
      </c>
      <c r="L73" s="77">
        <f t="shared" si="88"/>
        <v>28.892876000567689</v>
      </c>
      <c r="M73" s="77">
        <f t="shared" si="88"/>
        <v>32.567832936064107</v>
      </c>
      <c r="N73" s="77">
        <f t="shared" si="88"/>
        <v>36.178347603467245</v>
      </c>
      <c r="O73" s="77">
        <f t="shared" si="88"/>
        <v>39.569320999400055</v>
      </c>
      <c r="P73" s="77">
        <f t="shared" si="88"/>
        <v>42.759616679377046</v>
      </c>
      <c r="Q73" s="77">
        <f t="shared" si="88"/>
        <v>45.945713993251395</v>
      </c>
      <c r="R73" s="77">
        <f t="shared" si="88"/>
        <v>49.129456759022062</v>
      </c>
      <c r="S73" s="77">
        <f t="shared" si="88"/>
        <v>52.312671022189704</v>
      </c>
      <c r="T73" s="77">
        <f t="shared" si="88"/>
        <v>55.197216911278026</v>
      </c>
      <c r="U73" s="77">
        <f t="shared" si="88"/>
        <v>57.771511347371373</v>
      </c>
      <c r="V73" s="77">
        <f t="shared" si="88"/>
        <v>60.355610187612228</v>
      </c>
      <c r="W73" s="77">
        <f t="shared" si="88"/>
        <v>62.950891106808271</v>
      </c>
      <c r="X73" s="77">
        <f t="shared" si="88"/>
        <v>65.558725837642825</v>
      </c>
      <c r="Y73" s="77">
        <f t="shared" si="88"/>
        <v>67.582067272037975</v>
      </c>
      <c r="Z73" s="77">
        <f t="shared" si="88"/>
        <v>68.995589684698402</v>
      </c>
      <c r="AA73" s="77">
        <f t="shared" si="88"/>
        <v>70.435628341118473</v>
      </c>
      <c r="AB73" s="77">
        <f t="shared" si="88"/>
        <v>71.902763294362401</v>
      </c>
      <c r="AC73" s="77">
        <f t="shared" si="88"/>
        <v>73.397584788860939</v>
      </c>
    </row>
    <row r="74" spans="2:29" ht="15" thickBot="1" x14ac:dyDescent="0.35">
      <c r="B74" s="218" t="s">
        <v>100</v>
      </c>
      <c r="C74" s="229" t="s">
        <v>86</v>
      </c>
      <c r="D74" s="230" t="s">
        <v>87</v>
      </c>
      <c r="E74" s="231">
        <f>E69+E70+E73</f>
        <v>5.8562498710454562</v>
      </c>
      <c r="F74" s="231">
        <f t="shared" ref="F74:AC74" si="89">F69+F70+F73</f>
        <v>15.762623794043716</v>
      </c>
      <c r="G74" s="231">
        <f t="shared" si="89"/>
        <v>31.468207286887409</v>
      </c>
      <c r="H74" s="231">
        <f t="shared" si="89"/>
        <v>43.605581192802603</v>
      </c>
      <c r="I74" s="231">
        <f t="shared" si="89"/>
        <v>52.985377502699826</v>
      </c>
      <c r="J74" s="231">
        <f t="shared" si="89"/>
        <v>63.958826540488666</v>
      </c>
      <c r="K74" s="231">
        <f t="shared" si="89"/>
        <v>73.670178815540922</v>
      </c>
      <c r="L74" s="231">
        <f t="shared" si="89"/>
        <v>83.220032542826601</v>
      </c>
      <c r="M74" s="231">
        <f t="shared" si="89"/>
        <v>92.593802537903926</v>
      </c>
      <c r="N74" s="231">
        <f t="shared" si="89"/>
        <v>101.80299497075491</v>
      </c>
      <c r="O74" s="231">
        <f t="shared" si="89"/>
        <v>109.02270477620016</v>
      </c>
      <c r="P74" s="231">
        <f t="shared" si="89"/>
        <v>117.26380330280308</v>
      </c>
      <c r="Q74" s="231">
        <f t="shared" si="89"/>
        <v>125.49791665160581</v>
      </c>
      <c r="R74" s="231">
        <f t="shared" si="89"/>
        <v>133.72977550809327</v>
      </c>
      <c r="S74" s="231">
        <f t="shared" si="89"/>
        <v>141.96406710567157</v>
      </c>
      <c r="T74" s="231">
        <f t="shared" si="89"/>
        <v>153.7247618524635</v>
      </c>
      <c r="U74" s="231">
        <f t="shared" si="89"/>
        <v>160.51397414071945</v>
      </c>
      <c r="V74" s="231">
        <f t="shared" si="89"/>
        <v>167.33366587577291</v>
      </c>
      <c r="W74" s="231">
        <f t="shared" si="89"/>
        <v>174.18743182700101</v>
      </c>
      <c r="X74" s="231">
        <f t="shared" si="89"/>
        <v>181.07885403527314</v>
      </c>
      <c r="Y74" s="231">
        <f t="shared" si="89"/>
        <v>183.77479413134867</v>
      </c>
      <c r="Z74" s="231">
        <f t="shared" si="89"/>
        <v>187.60662737599648</v>
      </c>
      <c r="AA74" s="231">
        <f t="shared" si="89"/>
        <v>191.51066543399867</v>
      </c>
      <c r="AB74" s="231">
        <f t="shared" si="89"/>
        <v>195.48847803574975</v>
      </c>
      <c r="AC74" s="231">
        <f t="shared" si="89"/>
        <v>199.54166274477595</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5.8562498710454562</v>
      </c>
      <c r="F76" s="222">
        <f>F74+F75</f>
        <v>15.762623794043716</v>
      </c>
      <c r="G76" s="222">
        <f t="shared" ref="G76:AC76" si="90">G74+G75</f>
        <v>31.468207286887409</v>
      </c>
      <c r="H76" s="222">
        <f t="shared" si="90"/>
        <v>43.605581192802603</v>
      </c>
      <c r="I76" s="222">
        <f t="shared" si="90"/>
        <v>52.985377502699826</v>
      </c>
      <c r="J76" s="222">
        <f t="shared" si="90"/>
        <v>63.958826540488666</v>
      </c>
      <c r="K76" s="222">
        <f t="shared" si="90"/>
        <v>73.670178815540922</v>
      </c>
      <c r="L76" s="222">
        <f t="shared" si="90"/>
        <v>83.220032542826601</v>
      </c>
      <c r="M76" s="222">
        <f t="shared" si="90"/>
        <v>92.593802537903926</v>
      </c>
      <c r="N76" s="222">
        <f t="shared" si="90"/>
        <v>101.80299497075491</v>
      </c>
      <c r="O76" s="222">
        <f t="shared" si="90"/>
        <v>109.02270477620016</v>
      </c>
      <c r="P76" s="222">
        <f t="shared" si="90"/>
        <v>117.26380330280308</v>
      </c>
      <c r="Q76" s="222">
        <f t="shared" si="90"/>
        <v>125.49791665160581</v>
      </c>
      <c r="R76" s="222">
        <f t="shared" si="90"/>
        <v>133.72977550809327</v>
      </c>
      <c r="S76" s="222">
        <f t="shared" si="90"/>
        <v>141.96406710567157</v>
      </c>
      <c r="T76" s="222">
        <f t="shared" si="90"/>
        <v>153.7247618524635</v>
      </c>
      <c r="U76" s="222">
        <f t="shared" si="90"/>
        <v>160.51397414071945</v>
      </c>
      <c r="V76" s="222">
        <f t="shared" si="90"/>
        <v>167.33366587577291</v>
      </c>
      <c r="W76" s="222">
        <f t="shared" si="90"/>
        <v>174.18743182700101</v>
      </c>
      <c r="X76" s="222">
        <f t="shared" si="90"/>
        <v>181.07885403527314</v>
      </c>
      <c r="Y76" s="222">
        <f t="shared" si="90"/>
        <v>183.77479413134867</v>
      </c>
      <c r="Z76" s="222">
        <f t="shared" si="90"/>
        <v>187.60662737599648</v>
      </c>
      <c r="AA76" s="222">
        <f t="shared" si="90"/>
        <v>191.51066543399867</v>
      </c>
      <c r="AB76" s="222">
        <f t="shared" si="90"/>
        <v>195.48847803574975</v>
      </c>
      <c r="AC76" s="222">
        <f t="shared" si="90"/>
        <v>199.54166274477595</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5.9148123697559107</v>
      </c>
      <c r="F78" s="237">
        <f>F77*F76</f>
        <v>15.920250031984153</v>
      </c>
      <c r="G78" s="237">
        <f t="shared" ref="G78:AC78" si="91">G77*G76</f>
        <v>31.782889359756282</v>
      </c>
      <c r="H78" s="237">
        <f t="shared" si="91"/>
        <v>44.041637004730632</v>
      </c>
      <c r="I78" s="237">
        <f t="shared" si="91"/>
        <v>53.515231277726826</v>
      </c>
      <c r="J78" s="237">
        <f t="shared" si="91"/>
        <v>64.598414805893555</v>
      </c>
      <c r="K78" s="237">
        <f t="shared" si="91"/>
        <v>74.406880603696337</v>
      </c>
      <c r="L78" s="237">
        <f t="shared" si="91"/>
        <v>84.052232868254862</v>
      </c>
      <c r="M78" s="237">
        <f t="shared" si="91"/>
        <v>93.519740563282966</v>
      </c>
      <c r="N78" s="237">
        <f t="shared" si="91"/>
        <v>102.82102492046246</v>
      </c>
      <c r="O78" s="237">
        <f t="shared" si="91"/>
        <v>110.11293182396216</v>
      </c>
      <c r="P78" s="237">
        <f t="shared" si="91"/>
        <v>118.43644133583112</v>
      </c>
      <c r="Q78" s="237">
        <f t="shared" si="91"/>
        <v>126.75289581812187</v>
      </c>
      <c r="R78" s="237">
        <f t="shared" si="91"/>
        <v>135.06707326317419</v>
      </c>
      <c r="S78" s="237">
        <f t="shared" si="91"/>
        <v>143.3837077767283</v>
      </c>
      <c r="T78" s="237">
        <f t="shared" si="91"/>
        <v>155.26200947098815</v>
      </c>
      <c r="U78" s="237">
        <f t="shared" si="91"/>
        <v>162.11911388212664</v>
      </c>
      <c r="V78" s="237">
        <f t="shared" si="91"/>
        <v>169.00700253453064</v>
      </c>
      <c r="W78" s="237">
        <f t="shared" si="91"/>
        <v>175.92930614527103</v>
      </c>
      <c r="X78" s="237">
        <f t="shared" si="91"/>
        <v>182.88964257562589</v>
      </c>
      <c r="Y78" s="237">
        <f t="shared" si="91"/>
        <v>185.61254207266217</v>
      </c>
      <c r="Z78" s="237">
        <f t="shared" si="91"/>
        <v>189.48269364975644</v>
      </c>
      <c r="AA78" s="237">
        <f t="shared" si="91"/>
        <v>193.42577208833865</v>
      </c>
      <c r="AB78" s="237">
        <f t="shared" si="91"/>
        <v>197.44336281610725</v>
      </c>
      <c r="AC78" s="237">
        <f t="shared" si="91"/>
        <v>201.5370793722237</v>
      </c>
    </row>
    <row r="79" spans="2:29" ht="15" thickBot="1" x14ac:dyDescent="0.35">
      <c r="B79" s="238" t="s">
        <v>104</v>
      </c>
      <c r="C79" s="209" t="s">
        <v>86</v>
      </c>
      <c r="D79" s="205" t="s">
        <v>51</v>
      </c>
      <c r="E79" s="204">
        <f>E78*('Scenario Inputs'!$G$3/'Scenario Inputs'!J3)</f>
        <v>5.3842111657029941</v>
      </c>
      <c r="F79" s="204">
        <f>F78*('Scenario Inputs'!$G$3/'Scenario Inputs'!K3)</f>
        <v>14.207930508546104</v>
      </c>
      <c r="G79" s="204">
        <f>G78*('Scenario Inputs'!$G$3/'Scenario Inputs'!L3)</f>
        <v>27.808281072355676</v>
      </c>
      <c r="H79" s="204">
        <f>H78*('Scenario Inputs'!$G$3/'Scenario Inputs'!M3)</f>
        <v>37.778442542863338</v>
      </c>
      <c r="I79" s="204">
        <f>I78*('Scenario Inputs'!$G$3/'Scenario Inputs'!N3)</f>
        <v>45.004695901131619</v>
      </c>
      <c r="J79" s="204">
        <f>J78*('Scenario Inputs'!$G$3/'Scenario Inputs'!O3)</f>
        <v>53.260116731026407</v>
      </c>
      <c r="K79" s="204">
        <f>K78*('Scenario Inputs'!$G$3/'Scenario Inputs'!P3)</f>
        <v>60.144120582954017</v>
      </c>
      <c r="L79" s="204">
        <f>L78*('Scenario Inputs'!$G$3/'Scenario Inputs'!Q3)</f>
        <v>66.608425002583616</v>
      </c>
      <c r="M79" s="204">
        <f>M78*('Scenario Inputs'!$G$3/'Scenario Inputs'!R3)</f>
        <v>72.657931731456529</v>
      </c>
      <c r="N79" s="204">
        <f>N78*('Scenario Inputs'!$G$3/'Scenario Inputs'!S3)</f>
        <v>78.317983090132529</v>
      </c>
      <c r="O79" s="204">
        <f>O78*('Scenario Inputs'!$G$3/'Scenario Inputs'!T3)</f>
        <v>82.227620039286435</v>
      </c>
      <c r="P79" s="204">
        <f>P78*('Scenario Inputs'!$G$3/'Scenario Inputs'!U3)</f>
        <v>86.709078772368272</v>
      </c>
      <c r="Q79" s="204">
        <f>Q78*('Scenario Inputs'!$G$3/'Scenario Inputs'!V3)</f>
        <v>90.978116361501989</v>
      </c>
      <c r="R79" s="204">
        <f>R78*('Scenario Inputs'!$G$3/'Scenario Inputs'!W3)</f>
        <v>95.044801568910771</v>
      </c>
      <c r="S79" s="204">
        <f>S78*('Scenario Inputs'!$G$3/'Scenario Inputs'!X3)</f>
        <v>98.918725897488386</v>
      </c>
      <c r="T79" s="204">
        <f>T78*('Scenario Inputs'!$G$3/'Scenario Inputs'!Y3)</f>
        <v>105.01316263983894</v>
      </c>
      <c r="U79" s="204">
        <f>U78*('Scenario Inputs'!$G$3/'Scenario Inputs'!Z3)</f>
        <v>107.50102000026415</v>
      </c>
      <c r="V79" s="204">
        <f>V78*('Scenario Inputs'!$G$3/'Scenario Inputs'!AA3)</f>
        <v>109.87095292180521</v>
      </c>
      <c r="W79" s="204">
        <f>W78*('Scenario Inputs'!$G$3/'Scenario Inputs'!AB3)</f>
        <v>112.12855102286524</v>
      </c>
      <c r="X79" s="204">
        <f>X78*('Scenario Inputs'!$G$3/'Scenario Inputs'!AC3)</f>
        <v>114.27913897393502</v>
      </c>
      <c r="Y79" s="204">
        <f>Y78*('Scenario Inputs'!$G$3/'Scenario Inputs'!AD3)</f>
        <v>113.70642240274567</v>
      </c>
      <c r="Z79" s="204">
        <f>Z78*('Scenario Inputs'!$G$3/'Scenario Inputs'!AE3)</f>
        <v>113.80125587631321</v>
      </c>
      <c r="AA79" s="204">
        <f>AA78*('Scenario Inputs'!$G$3/'Scenario Inputs'!AF3)</f>
        <v>113.89159424323365</v>
      </c>
      <c r="AB79" s="204">
        <f>AB78*('Scenario Inputs'!$G$3/'Scenario Inputs'!AG3)</f>
        <v>113.97765057156211</v>
      </c>
      <c r="AC79" s="204">
        <f>AC78*('Scenario Inputs'!$G$3/'Scenario Inputs'!AH3)</f>
        <v>114.05962782992779</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 t="shared" ref="E84" si="92">E79*E83</f>
        <v>3.861556248042187</v>
      </c>
      <c r="F84" s="38">
        <f t="shared" ref="F84:AC84" si="93">F79*F83</f>
        <v>10.189927760729265</v>
      </c>
      <c r="G84" s="38">
        <f t="shared" si="93"/>
        <v>19.944099185093489</v>
      </c>
      <c r="H84" s="38">
        <f t="shared" si="93"/>
        <v>27.094698991741584</v>
      </c>
      <c r="I84" s="38">
        <f t="shared" si="93"/>
        <v>32.277367900291594</v>
      </c>
      <c r="J84" s="38">
        <f t="shared" si="93"/>
        <v>38.198155719492135</v>
      </c>
      <c r="K84" s="38">
        <f t="shared" si="93"/>
        <v>43.135363282094616</v>
      </c>
      <c r="L84" s="38">
        <f t="shared" si="93"/>
        <v>47.771562411852969</v>
      </c>
      <c r="M84" s="38">
        <f t="shared" si="93"/>
        <v>52.110268637800615</v>
      </c>
      <c r="N84" s="38">
        <f t="shared" si="93"/>
        <v>56.169657472243046</v>
      </c>
      <c r="O84" s="38">
        <f t="shared" si="93"/>
        <v>58.973649092176224</v>
      </c>
      <c r="P84" s="38">
        <f t="shared" si="93"/>
        <v>62.187751295542519</v>
      </c>
      <c r="Q84" s="38">
        <f t="shared" si="93"/>
        <v>65.249505054469225</v>
      </c>
      <c r="R84" s="38">
        <f t="shared" si="93"/>
        <v>68.166131685222794</v>
      </c>
      <c r="S84" s="38">
        <f t="shared" si="93"/>
        <v>70.944510213678669</v>
      </c>
      <c r="T84" s="38">
        <f t="shared" si="93"/>
        <v>75.315440245292478</v>
      </c>
      <c r="U84" s="38">
        <f t="shared" si="93"/>
        <v>77.099731544189439</v>
      </c>
      <c r="V84" s="38">
        <f t="shared" si="93"/>
        <v>78.799447435518687</v>
      </c>
      <c r="W84" s="38">
        <f t="shared" si="93"/>
        <v>80.418596793598937</v>
      </c>
      <c r="X84" s="38">
        <f t="shared" si="93"/>
        <v>81.960998472106183</v>
      </c>
      <c r="Y84" s="38">
        <f t="shared" si="93"/>
        <v>81.550246147249197</v>
      </c>
      <c r="Z84" s="38">
        <f t="shared" si="93"/>
        <v>81.618260714491825</v>
      </c>
      <c r="AA84" s="38">
        <f t="shared" si="93"/>
        <v>81.683051391247176</v>
      </c>
      <c r="AB84" s="38">
        <f t="shared" si="93"/>
        <v>81.744770989924334</v>
      </c>
      <c r="AC84" s="38">
        <f t="shared" si="93"/>
        <v>81.803565079624207</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 si="94">(E84*1000000)/(E85*1000)</f>
        <v>2.8745113956518193</v>
      </c>
      <c r="F86" s="156">
        <f t="shared" ref="F86:AC86" si="95">(F84*1000000)/(F85*1000)</f>
        <v>7.5385783893850515</v>
      </c>
      <c r="G86" s="156">
        <f t="shared" si="95"/>
        <v>14.661260505154228</v>
      </c>
      <c r="H86" s="156">
        <f t="shared" si="95"/>
        <v>19.794184376605877</v>
      </c>
      <c r="I86" s="156">
        <f t="shared" si="95"/>
        <v>23.437243333712221</v>
      </c>
      <c r="J86" s="156">
        <f t="shared" si="95"/>
        <v>27.569323102353714</v>
      </c>
      <c r="K86" s="156">
        <f t="shared" si="95"/>
        <v>30.946242725102433</v>
      </c>
      <c r="L86" s="156">
        <f t="shared" si="95"/>
        <v>34.066825141594229</v>
      </c>
      <c r="M86" s="156">
        <f t="shared" si="95"/>
        <v>36.941171990033823</v>
      </c>
      <c r="N86" s="156">
        <f t="shared" si="95"/>
        <v>39.587075421142089</v>
      </c>
      <c r="O86" s="156">
        <f t="shared" si="95"/>
        <v>41.323731498234736</v>
      </c>
      <c r="P86" s="156">
        <f t="shared" si="95"/>
        <v>43.323348556778193</v>
      </c>
      <c r="Q86" s="156">
        <f t="shared" si="95"/>
        <v>45.198448031601757</v>
      </c>
      <c r="R86" s="156">
        <f t="shared" si="95"/>
        <v>46.955166585530648</v>
      </c>
      <c r="S86" s="156">
        <f t="shared" si="95"/>
        <v>48.600177853067009</v>
      </c>
      <c r="T86" s="156">
        <f t="shared" si="95"/>
        <v>51.309252193935151</v>
      </c>
      <c r="U86" s="156">
        <f t="shared" si="95"/>
        <v>52.210162153244276</v>
      </c>
      <c r="V86" s="156">
        <f t="shared" si="95"/>
        <v>53.064164667060012</v>
      </c>
      <c r="W86" s="156">
        <f t="shared" si="95"/>
        <v>53.85305969605367</v>
      </c>
      <c r="X86" s="156">
        <f t="shared" si="95"/>
        <v>54.582481451229455</v>
      </c>
      <c r="Y86" s="156">
        <f t="shared" si="95"/>
        <v>54.016290994282159</v>
      </c>
      <c r="Z86" s="156">
        <f t="shared" si="95"/>
        <v>53.765664451600166</v>
      </c>
      <c r="AA86" s="156">
        <f t="shared" si="95"/>
        <v>53.510900774950777</v>
      </c>
      <c r="AB86" s="156">
        <f t="shared" si="95"/>
        <v>53.260600379177575</v>
      </c>
      <c r="AC86" s="156">
        <f t="shared" si="95"/>
        <v>53.015996943334379</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Inputs'!J68*('Scenario Inputs'!J3/'Scenario Inputs'!$G$3)</f>
        <v>172.64774419549883</v>
      </c>
      <c r="F90" s="14">
        <f>'Scenario Inputs'!K68*('Scenario Inputs'!K3/'Scenario Inputs'!$G$3)</f>
        <v>269.93516549775865</v>
      </c>
      <c r="G90" s="14">
        <f>'Scenario Inputs'!L68*('Scenario Inputs'!L3/'Scenario Inputs'!$G$3)</f>
        <v>311.86759254781794</v>
      </c>
      <c r="H90" s="14">
        <f>'Scenario Inputs'!M68*('Scenario Inputs'!M3/'Scenario Inputs'!$G$3)</f>
        <v>269.73408843966621</v>
      </c>
      <c r="I90" s="14">
        <f>'Scenario Inputs'!N68*('Scenario Inputs'!N3/'Scenario Inputs'!$G$3)</f>
        <v>167.67545278052893</v>
      </c>
      <c r="J90" s="14">
        <f>'Scenario Inputs'!O68*('Scenario Inputs'!O3/'Scenario Inputs'!$G$3)</f>
        <v>734.50055984315702</v>
      </c>
      <c r="K90" s="14">
        <f>'Scenario Inputs'!P68*('Scenario Inputs'!P3/'Scenario Inputs'!$G$3)</f>
        <v>741.35846583738157</v>
      </c>
      <c r="L90" s="14">
        <f>'Scenario Inputs'!Q68*('Scenario Inputs'!Q3/'Scenario Inputs'!$G$3)</f>
        <v>748.73949878789995</v>
      </c>
      <c r="M90" s="14">
        <f>'Scenario Inputs'!R68*('Scenario Inputs'!R3/'Scenario Inputs'!$G$3)</f>
        <v>755.47322232210774</v>
      </c>
      <c r="N90" s="14">
        <f>'Scenario Inputs'!S68*('Scenario Inputs'!S3/'Scenario Inputs'!$G$3)</f>
        <v>762.73069720522608</v>
      </c>
      <c r="O90" s="14">
        <f>'Scenario Inputs'!T68*('Scenario Inputs'!T3/'Scenario Inputs'!$G$3)</f>
        <v>708.57037560099513</v>
      </c>
      <c r="P90" s="14">
        <f>'Scenario Inputs'!U68*('Scenario Inputs'!U3/'Scenario Inputs'!$G$3)</f>
        <v>722.74178311301523</v>
      </c>
      <c r="Q90" s="14">
        <f>'Scenario Inputs'!V68*('Scenario Inputs'!V3/'Scenario Inputs'!$G$3)</f>
        <v>737.19661877527551</v>
      </c>
      <c r="R90" s="14">
        <f>'Scenario Inputs'!W68*('Scenario Inputs'!W3/'Scenario Inputs'!$G$3)</f>
        <v>751.94055115078095</v>
      </c>
      <c r="S90" s="14">
        <f>'Scenario Inputs'!X68*('Scenario Inputs'!X3/'Scenario Inputs'!$G$3)</f>
        <v>766.97936217379663</v>
      </c>
      <c r="T90" s="14">
        <f>'Scenario Inputs'!Y68*('Scenario Inputs'!Y3/'Scenario Inputs'!$G$3)</f>
        <v>582.50552599023808</v>
      </c>
      <c r="U90" s="14">
        <f>'Scenario Inputs'!Z68*('Scenario Inputs'!Z3/'Scenario Inputs'!$G$3)</f>
        <v>594.15563651004277</v>
      </c>
      <c r="V90" s="14">
        <f>'Scenario Inputs'!AA68*('Scenario Inputs'!AA3/'Scenario Inputs'!$G$3)</f>
        <v>606.03874924024376</v>
      </c>
      <c r="W90" s="14">
        <f>'Scenario Inputs'!AB68*('Scenario Inputs'!AB3/'Scenario Inputs'!$G$3)</f>
        <v>618.15952422504859</v>
      </c>
      <c r="X90" s="14">
        <f>'Scenario Inputs'!AC68*('Scenario Inputs'!AC3/'Scenario Inputs'!$G$3)</f>
        <v>630.52271470954952</v>
      </c>
      <c r="Y90" s="14">
        <f>'Scenario Inputs'!AD68*('Scenario Inputs'!AD3/'Scenario Inputs'!$G$3)</f>
        <v>704.35409769707906</v>
      </c>
      <c r="Z90" s="14">
        <f>'Scenario Inputs'!AE68*('Scenario Inputs'!AE3/'Scenario Inputs'!$G$3)</f>
        <v>718.44117965102066</v>
      </c>
      <c r="AA90" s="14">
        <f>'Scenario Inputs'!AF68*('Scenario Inputs'!AF3/'Scenario Inputs'!$G$3)</f>
        <v>732.81000324404101</v>
      </c>
      <c r="AB90" s="14">
        <f>'Scenario Inputs'!AG68*('Scenario Inputs'!AG3/'Scenario Inputs'!$G$3)</f>
        <v>747.46620330892188</v>
      </c>
      <c r="AC90" s="24">
        <f>'Scenario Inputs'!AH68*('Scenario Inputs'!AH3/'Scenario Inputs'!$G$3)</f>
        <v>762.41552737510028</v>
      </c>
    </row>
    <row r="91" spans="2:29" x14ac:dyDescent="0.3">
      <c r="B91" s="3" t="s">
        <v>88</v>
      </c>
      <c r="C91" s="3" t="s">
        <v>86</v>
      </c>
      <c r="D91" s="3" t="s">
        <v>87</v>
      </c>
      <c r="E91" s="15">
        <f>'Scenario Inputs'!J72*('Scenario Inputs'!J3/'Scenario Inputs'!$G$3)</f>
        <v>0.63056633474304091</v>
      </c>
      <c r="F91" s="15">
        <f>'Scenario Inputs'!K72*('Scenario Inputs'!K3/'Scenario Inputs'!$G$3)</f>
        <v>3.5587669908132002</v>
      </c>
      <c r="G91" s="15">
        <f>'Scenario Inputs'!L72*('Scenario Inputs'!L3/'Scenario Inputs'!$G$3)</f>
        <v>5.9580885924343168</v>
      </c>
      <c r="H91" s="15">
        <f>'Scenario Inputs'!M72*('Scenario Inputs'!M3/'Scenario Inputs'!$G$3)</f>
        <v>8.8180168339606073</v>
      </c>
      <c r="I91" s="15">
        <f>'Scenario Inputs'!N72*('Scenario Inputs'!N3/'Scenario Inputs'!$G$3)</f>
        <v>20.686829671816625</v>
      </c>
      <c r="J91" s="15">
        <f>'Scenario Inputs'!O72*('Scenario Inputs'!O3/'Scenario Inputs'!$G$3)</f>
        <v>23.07417329099415</v>
      </c>
      <c r="K91" s="15">
        <f>'Scenario Inputs'!P72*('Scenario Inputs'!P3/'Scenario Inputs'!$G$3)</f>
        <v>23.305300721442311</v>
      </c>
      <c r="L91" s="15">
        <f>'Scenario Inputs'!Q72*('Scenario Inputs'!Q3/'Scenario Inputs'!$G$3)</f>
        <v>23.54918862746332</v>
      </c>
      <c r="M91" s="15">
        <f>'Scenario Inputs'!R72*('Scenario Inputs'!R3/'Scenario Inputs'!$G$3)</f>
        <v>23.807539576962299</v>
      </c>
      <c r="N91" s="15">
        <f>'Scenario Inputs'!S72*('Scenario Inputs'!S3/'Scenario Inputs'!$G$3)</f>
        <v>24.027418906028156</v>
      </c>
      <c r="O91" s="15">
        <f>'Scenario Inputs'!T72*('Scenario Inputs'!T3/'Scenario Inputs'!$G$3)</f>
        <v>17.033649911448332</v>
      </c>
      <c r="P91" s="15">
        <f>'Scenario Inputs'!U72*('Scenario Inputs'!U3/'Scenario Inputs'!$G$3)</f>
        <v>17.374322909677304</v>
      </c>
      <c r="Q91" s="15">
        <f>'Scenario Inputs'!V72*('Scenario Inputs'!V3/'Scenario Inputs'!$G$3)</f>
        <v>17.721809367870851</v>
      </c>
      <c r="R91" s="15">
        <f>'Scenario Inputs'!W72*('Scenario Inputs'!W3/'Scenario Inputs'!$G$3)</f>
        <v>18.076245555228265</v>
      </c>
      <c r="S91" s="15">
        <f>'Scenario Inputs'!X72*('Scenario Inputs'!X3/'Scenario Inputs'!$G$3)</f>
        <v>18.437770466332832</v>
      </c>
      <c r="T91" s="15">
        <f>'Scenario Inputs'!Y72*('Scenario Inputs'!Y3/'Scenario Inputs'!$G$3)</f>
        <v>0</v>
      </c>
      <c r="U91" s="15">
        <f>'Scenario Inputs'!Z72*('Scenario Inputs'!Z3/'Scenario Inputs'!$G$3)</f>
        <v>0</v>
      </c>
      <c r="V91" s="15">
        <f>'Scenario Inputs'!AA72*('Scenario Inputs'!AA3/'Scenario Inputs'!$G$3)</f>
        <v>0</v>
      </c>
      <c r="W91" s="15">
        <f>'Scenario Inputs'!AB72*('Scenario Inputs'!AB3/'Scenario Inputs'!$G$3)</f>
        <v>0</v>
      </c>
      <c r="X91" s="15">
        <f>'Scenario Inputs'!AC72*('Scenario Inputs'!AC3/'Scenario Inputs'!$G$3)</f>
        <v>0</v>
      </c>
      <c r="Y91" s="15">
        <f>'Scenario Inputs'!AD72*('Scenario Inputs'!AD3/'Scenario Inputs'!$G$3)</f>
        <v>0</v>
      </c>
      <c r="Z91" s="15">
        <f>'Scenario Inputs'!AE72*('Scenario Inputs'!AE3/'Scenario Inputs'!$G$3)</f>
        <v>0</v>
      </c>
      <c r="AA91" s="15">
        <f>'Scenario Inputs'!AF72*('Scenario Inputs'!AF3/'Scenario Inputs'!$G$3)</f>
        <v>0</v>
      </c>
      <c r="AB91" s="15">
        <f>'Scenario Inputs'!AG72*('Scenario Inputs'!AG3/'Scenario Inputs'!$G$3)</f>
        <v>0</v>
      </c>
      <c r="AC91" s="159">
        <f>'Scenario Inputs'!AH72*('Scenario Inputs'!AH3/'Scenario Inputs'!$G$3)</f>
        <v>0</v>
      </c>
    </row>
    <row r="92" spans="2:29" x14ac:dyDescent="0.3">
      <c r="B92" s="17" t="s">
        <v>89</v>
      </c>
      <c r="C92" s="17" t="s">
        <v>86</v>
      </c>
      <c r="D92" s="17" t="s">
        <v>87</v>
      </c>
      <c r="E92" s="16">
        <f t="shared" ref="E92:AC92" si="96">E91+E90</f>
        <v>173.27831053024187</v>
      </c>
      <c r="F92" s="16">
        <f t="shared" si="96"/>
        <v>273.49393248857183</v>
      </c>
      <c r="G92" s="16">
        <f t="shared" si="96"/>
        <v>317.82568114025224</v>
      </c>
      <c r="H92" s="16">
        <f t="shared" si="96"/>
        <v>278.55210527362681</v>
      </c>
      <c r="I92" s="16">
        <f t="shared" si="96"/>
        <v>188.36228245234554</v>
      </c>
      <c r="J92" s="16">
        <f t="shared" si="96"/>
        <v>757.57473313415119</v>
      </c>
      <c r="K92" s="16">
        <f t="shared" si="96"/>
        <v>764.66376655882391</v>
      </c>
      <c r="L92" s="16">
        <f t="shared" si="96"/>
        <v>772.28868741536326</v>
      </c>
      <c r="M92" s="16">
        <f t="shared" si="96"/>
        <v>779.28076189907006</v>
      </c>
      <c r="N92" s="16">
        <f t="shared" si="96"/>
        <v>786.75811611125425</v>
      </c>
      <c r="O92" s="16">
        <f t="shared" si="96"/>
        <v>725.60402551244351</v>
      </c>
      <c r="P92" s="16">
        <f t="shared" si="96"/>
        <v>740.11610602269252</v>
      </c>
      <c r="Q92" s="16">
        <f t="shared" si="96"/>
        <v>754.91842814314634</v>
      </c>
      <c r="R92" s="16">
        <f t="shared" si="96"/>
        <v>770.01679670600925</v>
      </c>
      <c r="S92" s="16">
        <f t="shared" si="96"/>
        <v>785.41713264012947</v>
      </c>
      <c r="T92" s="16">
        <f t="shared" si="96"/>
        <v>582.50552599023808</v>
      </c>
      <c r="U92" s="16">
        <f t="shared" si="96"/>
        <v>594.15563651004277</v>
      </c>
      <c r="V92" s="16">
        <f t="shared" si="96"/>
        <v>606.03874924024376</v>
      </c>
      <c r="W92" s="16">
        <f t="shared" si="96"/>
        <v>618.15952422504859</v>
      </c>
      <c r="X92" s="16">
        <f t="shared" si="96"/>
        <v>630.52271470954952</v>
      </c>
      <c r="Y92" s="16">
        <f t="shared" si="96"/>
        <v>704.35409769707906</v>
      </c>
      <c r="Z92" s="16">
        <f t="shared" si="96"/>
        <v>718.44117965102066</v>
      </c>
      <c r="AA92" s="16">
        <f t="shared" si="96"/>
        <v>732.81000324404101</v>
      </c>
      <c r="AB92" s="16">
        <f t="shared" si="96"/>
        <v>747.46620330892188</v>
      </c>
      <c r="AC92" s="69">
        <f t="shared" si="96"/>
        <v>762.41552737510028</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172.64774419549883</v>
      </c>
      <c r="F94" s="41">
        <f t="shared" ref="F94:AC94" si="97">F90</f>
        <v>269.93516549775865</v>
      </c>
      <c r="G94" s="41">
        <f t="shared" si="97"/>
        <v>311.86759254781794</v>
      </c>
      <c r="H94" s="41">
        <f t="shared" si="97"/>
        <v>269.73408843966621</v>
      </c>
      <c r="I94" s="41">
        <f t="shared" si="97"/>
        <v>167.67545278052893</v>
      </c>
      <c r="J94" s="41">
        <f t="shared" si="97"/>
        <v>734.50055984315702</v>
      </c>
      <c r="K94" s="41">
        <f t="shared" si="97"/>
        <v>741.35846583738157</v>
      </c>
      <c r="L94" s="41">
        <f t="shared" si="97"/>
        <v>748.73949878789995</v>
      </c>
      <c r="M94" s="41">
        <f t="shared" si="97"/>
        <v>755.47322232210774</v>
      </c>
      <c r="N94" s="41">
        <f t="shared" si="97"/>
        <v>762.73069720522608</v>
      </c>
      <c r="O94" s="41">
        <f t="shared" si="97"/>
        <v>708.57037560099513</v>
      </c>
      <c r="P94" s="41">
        <f t="shared" si="97"/>
        <v>722.74178311301523</v>
      </c>
      <c r="Q94" s="41">
        <f t="shared" si="97"/>
        <v>737.19661877527551</v>
      </c>
      <c r="R94" s="41">
        <f t="shared" si="97"/>
        <v>751.94055115078095</v>
      </c>
      <c r="S94" s="41">
        <f t="shared" si="97"/>
        <v>766.97936217379663</v>
      </c>
      <c r="T94" s="41">
        <f t="shared" si="97"/>
        <v>582.50552599023808</v>
      </c>
      <c r="U94" s="41">
        <f t="shared" si="97"/>
        <v>594.15563651004277</v>
      </c>
      <c r="V94" s="41">
        <f t="shared" si="97"/>
        <v>606.03874924024376</v>
      </c>
      <c r="W94" s="41">
        <f t="shared" si="97"/>
        <v>618.15952422504859</v>
      </c>
      <c r="X94" s="41">
        <f t="shared" si="97"/>
        <v>630.52271470954952</v>
      </c>
      <c r="Y94" s="41">
        <f t="shared" si="97"/>
        <v>704.35409769707906</v>
      </c>
      <c r="Z94" s="41">
        <f t="shared" si="97"/>
        <v>718.44117965102066</v>
      </c>
      <c r="AA94" s="41">
        <f t="shared" si="97"/>
        <v>732.81000324404101</v>
      </c>
      <c r="AB94" s="41">
        <f t="shared" si="97"/>
        <v>747.46620330892188</v>
      </c>
      <c r="AC94" s="41">
        <f t="shared" si="97"/>
        <v>762.41552737510028</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169.47275217974359</v>
      </c>
      <c r="G98" s="74">
        <f t="shared" ref="G98:AC98" si="98">F107</f>
        <v>431.47539304591902</v>
      </c>
      <c r="H98" s="74">
        <f t="shared" si="98"/>
        <v>730.05019017234747</v>
      </c>
      <c r="I98" s="74">
        <f t="shared" si="98"/>
        <v>982.03660161462528</v>
      </c>
      <c r="J98" s="74">
        <f t="shared" si="98"/>
        <v>1129.4275425192791</v>
      </c>
      <c r="K98" s="74">
        <f t="shared" si="98"/>
        <v>1830.6380360031694</v>
      </c>
      <c r="L98" s="74">
        <f t="shared" si="98"/>
        <v>2526.2981960703842</v>
      </c>
      <c r="M98" s="74">
        <f t="shared" si="98"/>
        <v>3217.0187467924848</v>
      </c>
      <c r="N98" s="74">
        <f t="shared" si="98"/>
        <v>3902.2508029947699</v>
      </c>
      <c r="O98" s="74">
        <f t="shared" si="98"/>
        <v>4582.6046185134574</v>
      </c>
      <c r="P98" s="74">
        <f t="shared" si="98"/>
        <v>5197.8773154511164</v>
      </c>
      <c r="Q98" s="74">
        <f t="shared" si="98"/>
        <v>5816.2839372661674</v>
      </c>
      <c r="R98" s="74">
        <f t="shared" si="98"/>
        <v>6438.0478072905871</v>
      </c>
      <c r="S98" s="74">
        <f t="shared" si="98"/>
        <v>7063.3939015323267</v>
      </c>
      <c r="T98" s="74">
        <f t="shared" si="98"/>
        <v>7692.5489310140674</v>
      </c>
      <c r="U98" s="74">
        <f t="shared" si="98"/>
        <v>8129.6025703252753</v>
      </c>
      <c r="V98" s="74">
        <f t="shared" si="98"/>
        <v>8570.4368178991099</v>
      </c>
      <c r="W98" s="74">
        <f t="shared" si="98"/>
        <v>9015.2141714132322</v>
      </c>
      <c r="X98" s="74">
        <f t="shared" si="98"/>
        <v>9464.098856646975</v>
      </c>
      <c r="Y98" s="74">
        <f t="shared" si="98"/>
        <v>9917.2568886995323</v>
      </c>
      <c r="Z98" s="74">
        <f t="shared" si="98"/>
        <v>10434.951209780258</v>
      </c>
      <c r="AA98" s="74">
        <f t="shared" si="98"/>
        <v>10957.40582472747</v>
      </c>
      <c r="AB98" s="74">
        <f t="shared" si="98"/>
        <v>11484.813914548256</v>
      </c>
      <c r="AC98" s="74">
        <f t="shared" si="98"/>
        <v>12017.370807776666</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3.3894550435949125</v>
      </c>
      <c r="G100" s="43">
        <f t="shared" ref="G100:AC100" si="99">G99*G98</f>
        <v>8.6295078609182916</v>
      </c>
      <c r="H100" s="25">
        <f t="shared" si="99"/>
        <v>14.601003803446963</v>
      </c>
      <c r="I100" s="25">
        <f t="shared" si="99"/>
        <v>19.640732032292522</v>
      </c>
      <c r="J100" s="25">
        <f t="shared" si="99"/>
        <v>22.588550850385349</v>
      </c>
      <c r="K100" s="25">
        <f t="shared" si="99"/>
        <v>36.61276072006342</v>
      </c>
      <c r="L100" s="25">
        <f t="shared" si="99"/>
        <v>50.525963921408291</v>
      </c>
      <c r="M100" s="25">
        <f t="shared" si="99"/>
        <v>64.340374935849042</v>
      </c>
      <c r="N100" s="25">
        <f t="shared" si="99"/>
        <v>78.04501605989546</v>
      </c>
      <c r="O100" s="25">
        <f t="shared" si="99"/>
        <v>91.65209237026923</v>
      </c>
      <c r="P100" s="25">
        <f t="shared" si="99"/>
        <v>103.95754630902242</v>
      </c>
      <c r="Q100" s="25">
        <f t="shared" si="99"/>
        <v>116.32567874532346</v>
      </c>
      <c r="R100" s="25">
        <f t="shared" si="99"/>
        <v>128.76095614581186</v>
      </c>
      <c r="S100" s="25">
        <f t="shared" si="99"/>
        <v>141.26787803064667</v>
      </c>
      <c r="T100" s="25">
        <f t="shared" si="99"/>
        <v>153.8509786202815</v>
      </c>
      <c r="U100" s="25">
        <f t="shared" si="99"/>
        <v>162.59205140650565</v>
      </c>
      <c r="V100" s="25">
        <f t="shared" si="99"/>
        <v>171.40873635798235</v>
      </c>
      <c r="W100" s="25">
        <f t="shared" si="99"/>
        <v>180.3042834282648</v>
      </c>
      <c r="X100" s="25">
        <f t="shared" si="99"/>
        <v>189.28197713293966</v>
      </c>
      <c r="Y100" s="25">
        <f t="shared" si="99"/>
        <v>198.34513777399081</v>
      </c>
      <c r="Z100" s="25">
        <f t="shared" si="99"/>
        <v>208.69902419560535</v>
      </c>
      <c r="AA100" s="25">
        <f t="shared" si="99"/>
        <v>219.14811649454958</v>
      </c>
      <c r="AB100" s="25">
        <f t="shared" si="99"/>
        <v>229.69627829096532</v>
      </c>
      <c r="AC100" s="25">
        <f t="shared" si="99"/>
        <v>240.34741615553352</v>
      </c>
    </row>
    <row r="101" spans="2:29" x14ac:dyDescent="0.3">
      <c r="B101" s="19" t="s">
        <v>96</v>
      </c>
      <c r="C101" s="3" t="s">
        <v>86</v>
      </c>
      <c r="D101" s="3" t="s">
        <v>87</v>
      </c>
      <c r="E101" s="25">
        <f t="shared" ref="E101" si="100">E94</f>
        <v>172.64774419549883</v>
      </c>
      <c r="F101" s="25">
        <f t="shared" ref="F101:AC101" si="101">F94</f>
        <v>269.93516549775865</v>
      </c>
      <c r="G101" s="25">
        <f t="shared" si="101"/>
        <v>311.86759254781794</v>
      </c>
      <c r="H101" s="25">
        <f t="shared" si="101"/>
        <v>269.73408843966621</v>
      </c>
      <c r="I101" s="25">
        <f t="shared" si="101"/>
        <v>167.67545278052893</v>
      </c>
      <c r="J101" s="25">
        <f t="shared" si="101"/>
        <v>734.50055984315702</v>
      </c>
      <c r="K101" s="25">
        <f t="shared" si="101"/>
        <v>741.35846583738157</v>
      </c>
      <c r="L101" s="25">
        <f t="shared" si="101"/>
        <v>748.73949878789995</v>
      </c>
      <c r="M101" s="25">
        <f t="shared" si="101"/>
        <v>755.47322232210774</v>
      </c>
      <c r="N101" s="25">
        <f t="shared" si="101"/>
        <v>762.73069720522608</v>
      </c>
      <c r="O101" s="25">
        <f t="shared" si="101"/>
        <v>708.57037560099513</v>
      </c>
      <c r="P101" s="25">
        <f t="shared" si="101"/>
        <v>722.74178311301523</v>
      </c>
      <c r="Q101" s="25">
        <f t="shared" si="101"/>
        <v>737.19661877527551</v>
      </c>
      <c r="R101" s="25">
        <f t="shared" si="101"/>
        <v>751.94055115078095</v>
      </c>
      <c r="S101" s="25">
        <f t="shared" si="101"/>
        <v>766.97936217379663</v>
      </c>
      <c r="T101" s="25">
        <f t="shared" si="101"/>
        <v>582.50552599023808</v>
      </c>
      <c r="U101" s="25">
        <f t="shared" si="101"/>
        <v>594.15563651004277</v>
      </c>
      <c r="V101" s="25">
        <f t="shared" si="101"/>
        <v>606.03874924024376</v>
      </c>
      <c r="W101" s="25">
        <f t="shared" si="101"/>
        <v>618.15952422504859</v>
      </c>
      <c r="X101" s="25">
        <f t="shared" si="101"/>
        <v>630.52271470954952</v>
      </c>
      <c r="Y101" s="25">
        <f t="shared" si="101"/>
        <v>704.35409769707906</v>
      </c>
      <c r="Z101" s="25">
        <f t="shared" si="101"/>
        <v>718.44117965102066</v>
      </c>
      <c r="AA101" s="25">
        <f t="shared" si="101"/>
        <v>732.81000324404101</v>
      </c>
      <c r="AB101" s="25">
        <f t="shared" si="101"/>
        <v>747.46620330892188</v>
      </c>
      <c r="AC101" s="25">
        <f t="shared" si="101"/>
        <v>762.41552737510028</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Inputs'!J77</f>
        <v>3.678E-2</v>
      </c>
      <c r="F103" s="26">
        <f>'Scenario Inputs'!K77</f>
        <v>3.678E-2</v>
      </c>
      <c r="G103" s="26">
        <f>'Scenario Inputs'!L77</f>
        <v>3.678E-2</v>
      </c>
      <c r="H103" s="26">
        <f>'Scenario Inputs'!M77</f>
        <v>3.678E-2</v>
      </c>
      <c r="I103" s="26">
        <f>'Scenario Inputs'!N77</f>
        <v>3.678E-2</v>
      </c>
      <c r="J103" s="26">
        <f>'Scenario Inputs'!O77</f>
        <v>3.678E-2</v>
      </c>
      <c r="K103" s="26">
        <f>'Scenario Inputs'!P77</f>
        <v>3.678E-2</v>
      </c>
      <c r="L103" s="26">
        <f>'Scenario Inputs'!Q77</f>
        <v>3.678E-2</v>
      </c>
      <c r="M103" s="26">
        <f>'Scenario Inputs'!R77</f>
        <v>3.678E-2</v>
      </c>
      <c r="N103" s="26">
        <f>'Scenario Inputs'!S77</f>
        <v>3.678E-2</v>
      </c>
      <c r="O103" s="26">
        <f>'Scenario Inputs'!T77</f>
        <v>3.678E-2</v>
      </c>
      <c r="P103" s="26">
        <f>'Scenario Inputs'!U77</f>
        <v>3.678E-2</v>
      </c>
      <c r="Q103" s="26">
        <f>'Scenario Inputs'!V77</f>
        <v>3.678E-2</v>
      </c>
      <c r="R103" s="26">
        <f>'Scenario Inputs'!W77</f>
        <v>3.678E-2</v>
      </c>
      <c r="S103" s="26">
        <f>'Scenario Inputs'!X77</f>
        <v>3.678E-2</v>
      </c>
      <c r="T103" s="26">
        <f>'Scenario Inputs'!Y77</f>
        <v>3.678E-2</v>
      </c>
      <c r="U103" s="26">
        <f>'Scenario Inputs'!Z77</f>
        <v>3.678E-2</v>
      </c>
      <c r="V103" s="26">
        <f>'Scenario Inputs'!AA77</f>
        <v>3.678E-2</v>
      </c>
      <c r="W103" s="26">
        <f>'Scenario Inputs'!AB77</f>
        <v>3.678E-2</v>
      </c>
      <c r="X103" s="26">
        <f>'Scenario Inputs'!AC77</f>
        <v>3.678E-2</v>
      </c>
      <c r="Y103" s="26">
        <f>'Scenario Inputs'!AD77</f>
        <v>3.678E-2</v>
      </c>
      <c r="Z103" s="26">
        <f>'Scenario Inputs'!AE77</f>
        <v>3.678E-2</v>
      </c>
      <c r="AA103" s="26">
        <f>'Scenario Inputs'!AF77</f>
        <v>3.678E-2</v>
      </c>
      <c r="AB103" s="26">
        <f>'Scenario Inputs'!AG77</f>
        <v>3.678E-2</v>
      </c>
      <c r="AC103" s="26">
        <f>'Scenario Inputs'!AH77</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102">(E98+E100)*E103</f>
        <v>0</v>
      </c>
      <c r="F105" s="43">
        <f t="shared" ref="F105:AC105" si="103">(F98+F100)*F103</f>
        <v>6.3578719816743909</v>
      </c>
      <c r="G105" s="43">
        <f t="shared" si="103"/>
        <v>16.187058255353477</v>
      </c>
      <c r="H105" s="43">
        <f t="shared" si="103"/>
        <v>27.388270914429718</v>
      </c>
      <c r="I105" s="43">
        <f t="shared" si="103"/>
        <v>36.841692331533636</v>
      </c>
      <c r="J105" s="43">
        <f t="shared" si="103"/>
        <v>42.371151914136263</v>
      </c>
      <c r="K105" s="43">
        <f t="shared" si="103"/>
        <v>68.677484303480497</v>
      </c>
      <c r="L105" s="43">
        <f t="shared" si="103"/>
        <v>94.775592604498129</v>
      </c>
      <c r="M105" s="43">
        <f t="shared" si="103"/>
        <v>120.68838849716812</v>
      </c>
      <c r="N105" s="43">
        <f t="shared" si="103"/>
        <v>146.39528022483057</v>
      </c>
      <c r="O105" s="43">
        <f t="shared" si="103"/>
        <v>171.91916182630345</v>
      </c>
      <c r="P105" s="43">
        <f t="shared" si="103"/>
        <v>195.00148621553791</v>
      </c>
      <c r="Q105" s="43">
        <f t="shared" si="103"/>
        <v>218.20138167690266</v>
      </c>
      <c r="R105" s="43">
        <f t="shared" si="103"/>
        <v>241.52722631919076</v>
      </c>
      <c r="S105" s="43">
        <f t="shared" si="103"/>
        <v>264.98746025232617</v>
      </c>
      <c r="T105" s="43">
        <f t="shared" si="103"/>
        <v>288.59058867635133</v>
      </c>
      <c r="U105" s="43">
        <f t="shared" si="103"/>
        <v>304.98691818729492</v>
      </c>
      <c r="V105" s="43">
        <f t="shared" si="103"/>
        <v>321.52507948557582</v>
      </c>
      <c r="W105" s="43">
        <f t="shared" si="103"/>
        <v>338.21116876907024</v>
      </c>
      <c r="X105" s="43">
        <f t="shared" si="103"/>
        <v>355.05134706642525</v>
      </c>
      <c r="Y105" s="43">
        <f t="shared" si="103"/>
        <v>372.05184253369617</v>
      </c>
      <c r="Z105" s="43">
        <f t="shared" si="103"/>
        <v>391.47345560563224</v>
      </c>
      <c r="AA105" s="43">
        <f t="shared" si="103"/>
        <v>411.07365395814583</v>
      </c>
      <c r="AB105" s="43">
        <f t="shared" si="103"/>
        <v>430.85968489262655</v>
      </c>
      <c r="AC105" s="43">
        <f t="shared" si="103"/>
        <v>450.8388762762263</v>
      </c>
    </row>
    <row r="106" spans="2:29" x14ac:dyDescent="0.3">
      <c r="B106" s="18" t="s">
        <v>234</v>
      </c>
      <c r="C106" s="3" t="s">
        <v>86</v>
      </c>
      <c r="D106" s="3" t="s">
        <v>87</v>
      </c>
      <c r="E106" s="43">
        <f t="shared" ref="E106" si="104">E101*E102*E103</f>
        <v>3.1749920157552234</v>
      </c>
      <c r="F106" s="43">
        <f t="shared" ref="F106:AC106" si="105">F101*F102*F103</f>
        <v>4.9641076935037818</v>
      </c>
      <c r="G106" s="43">
        <f t="shared" si="105"/>
        <v>5.735245026954372</v>
      </c>
      <c r="H106" s="43">
        <f t="shared" si="105"/>
        <v>4.9604098864054613</v>
      </c>
      <c r="I106" s="43">
        <f t="shared" si="105"/>
        <v>3.0835515766339272</v>
      </c>
      <c r="J106" s="43">
        <f t="shared" si="105"/>
        <v>13.507465295515658</v>
      </c>
      <c r="K106" s="43">
        <f t="shared" si="105"/>
        <v>13.633582186749447</v>
      </c>
      <c r="L106" s="43">
        <f t="shared" si="105"/>
        <v>13.76931938270948</v>
      </c>
      <c r="M106" s="43">
        <f t="shared" si="105"/>
        <v>13.893152558503562</v>
      </c>
      <c r="N106" s="43">
        <f t="shared" si="105"/>
        <v>14.026617521604107</v>
      </c>
      <c r="O106" s="43">
        <f t="shared" si="105"/>
        <v>13.0306092073023</v>
      </c>
      <c r="P106" s="43">
        <f t="shared" si="105"/>
        <v>13.291221391448349</v>
      </c>
      <c r="Q106" s="43">
        <f t="shared" si="105"/>
        <v>13.557045819277317</v>
      </c>
      <c r="R106" s="43">
        <f t="shared" si="105"/>
        <v>13.828186735662861</v>
      </c>
      <c r="S106" s="43">
        <f t="shared" si="105"/>
        <v>14.10475047037612</v>
      </c>
      <c r="T106" s="43">
        <f t="shared" si="105"/>
        <v>10.712276622960479</v>
      </c>
      <c r="U106" s="43">
        <f t="shared" si="105"/>
        <v>10.926522155419686</v>
      </c>
      <c r="V106" s="43">
        <f t="shared" si="105"/>
        <v>11.145052598528082</v>
      </c>
      <c r="W106" s="43">
        <f t="shared" si="105"/>
        <v>11.367953650498643</v>
      </c>
      <c r="X106" s="43">
        <f t="shared" si="105"/>
        <v>11.595312723508616</v>
      </c>
      <c r="Y106" s="43">
        <f t="shared" si="105"/>
        <v>12.953071856649284</v>
      </c>
      <c r="Z106" s="43">
        <f t="shared" si="105"/>
        <v>13.212133293782269</v>
      </c>
      <c r="AA106" s="43">
        <f t="shared" si="105"/>
        <v>13.476375959657915</v>
      </c>
      <c r="AB106" s="43">
        <f t="shared" si="105"/>
        <v>13.745903478851073</v>
      </c>
      <c r="AC106" s="43">
        <f t="shared" si="105"/>
        <v>14.020821548428094</v>
      </c>
    </row>
    <row r="107" spans="2:29" x14ac:dyDescent="0.3">
      <c r="B107" s="22" t="s">
        <v>244</v>
      </c>
      <c r="C107" s="23" t="s">
        <v>86</v>
      </c>
      <c r="D107" s="23" t="s">
        <v>87</v>
      </c>
      <c r="E107" s="76">
        <f>E98+E100+E101-E105-E106</f>
        <v>169.47275217974359</v>
      </c>
      <c r="F107" s="76">
        <f>F98+F100+F101-F105-F106</f>
        <v>431.47539304591902</v>
      </c>
      <c r="G107" s="76">
        <f t="shared" ref="G107:AC107" si="106">G98+G100+G101-G105-G106</f>
        <v>730.05019017234747</v>
      </c>
      <c r="H107" s="76">
        <f t="shared" si="106"/>
        <v>982.03660161462528</v>
      </c>
      <c r="I107" s="76">
        <f t="shared" si="106"/>
        <v>1129.4275425192791</v>
      </c>
      <c r="J107" s="76">
        <f t="shared" si="106"/>
        <v>1830.6380360031694</v>
      </c>
      <c r="K107" s="76">
        <f t="shared" si="106"/>
        <v>2526.2981960703842</v>
      </c>
      <c r="L107" s="76">
        <f t="shared" si="106"/>
        <v>3217.0187467924848</v>
      </c>
      <c r="M107" s="76">
        <f t="shared" si="106"/>
        <v>3902.2508029947699</v>
      </c>
      <c r="N107" s="76">
        <f t="shared" si="106"/>
        <v>4582.6046185134574</v>
      </c>
      <c r="O107" s="76">
        <f t="shared" si="106"/>
        <v>5197.8773154511164</v>
      </c>
      <c r="P107" s="76">
        <f t="shared" si="106"/>
        <v>5816.2839372661674</v>
      </c>
      <c r="Q107" s="76">
        <f t="shared" si="106"/>
        <v>6438.0478072905871</v>
      </c>
      <c r="R107" s="76">
        <f t="shared" si="106"/>
        <v>7063.3939015323267</v>
      </c>
      <c r="S107" s="76">
        <f t="shared" si="106"/>
        <v>7692.5489310140674</v>
      </c>
      <c r="T107" s="76">
        <f t="shared" si="106"/>
        <v>8129.6025703252753</v>
      </c>
      <c r="U107" s="76">
        <f t="shared" si="106"/>
        <v>8570.4368178991099</v>
      </c>
      <c r="V107" s="76">
        <f t="shared" si="106"/>
        <v>9015.2141714132322</v>
      </c>
      <c r="W107" s="76">
        <f t="shared" si="106"/>
        <v>9464.098856646975</v>
      </c>
      <c r="X107" s="76">
        <f t="shared" si="106"/>
        <v>9917.2568886995323</v>
      </c>
      <c r="Y107" s="76">
        <f t="shared" si="106"/>
        <v>10434.951209780258</v>
      </c>
      <c r="Z107" s="76">
        <f t="shared" si="106"/>
        <v>10957.40582472747</v>
      </c>
      <c r="AA107" s="76">
        <f t="shared" si="106"/>
        <v>11484.813914548256</v>
      </c>
      <c r="AB107" s="76">
        <f t="shared" si="106"/>
        <v>12017.370807776666</v>
      </c>
      <c r="AC107" s="76">
        <f t="shared" si="106"/>
        <v>12555.274053482646</v>
      </c>
    </row>
    <row r="108" spans="2:29" x14ac:dyDescent="0.3">
      <c r="B108" s="27" t="s">
        <v>245</v>
      </c>
      <c r="C108" s="28" t="s">
        <v>86</v>
      </c>
      <c r="D108" s="28" t="s">
        <v>87</v>
      </c>
      <c r="E108" s="170">
        <f t="shared" ref="E108" si="107">AVERAGE(SUM(E98,E100),(E107*(1/(1+E115))))</f>
        <v>82.085029632734475</v>
      </c>
      <c r="F108" s="170">
        <f t="shared" ref="F108" si="108">AVERAGE(SUM(F98,F100),(F107*(1/(1+F115))))</f>
        <v>295.41850700502346</v>
      </c>
      <c r="G108" s="170">
        <f t="shared" ref="G108" si="109">AVERAGE(SUM(G98,G100),(G107*(1/(1+G115))))</f>
        <v>573.65614616801099</v>
      </c>
      <c r="H108" s="170">
        <f t="shared" ref="H108" si="110">AVERAGE(SUM(H98,H100),(H107*(1/(1+H115))))</f>
        <v>847.98025242460426</v>
      </c>
      <c r="I108" s="170">
        <f t="shared" ref="I108" si="111">AVERAGE(SUM(I98,I100),(I107*(1/(1+I115))))</f>
        <v>1047.8829090588938</v>
      </c>
      <c r="J108" s="170">
        <f t="shared" ref="J108" si="112">AVERAGE(SUM(J98,J100),(J107*(1/(1+J115))))</f>
        <v>1462.6873240282255</v>
      </c>
      <c r="K108" s="170">
        <f t="shared" ref="K108" si="113">AVERAGE(SUM(K98,K100),(K107*(1/(1+K115))))</f>
        <v>2157.2513772778152</v>
      </c>
      <c r="L108" s="170">
        <f t="shared" ref="L108" si="114">AVERAGE(SUM(L98,L100),(L107*(1/(1+L115))))</f>
        <v>2846.5922344047331</v>
      </c>
      <c r="M108" s="170">
        <f t="shared" ref="M108" si="115">AVERAGE(SUM(M98,M100),(M107*(1/(1+M115))))</f>
        <v>3530.755509229356</v>
      </c>
      <c r="N108" s="170">
        <f t="shared" ref="N108" si="116">AVERAGE(SUM(N98,N100),(N107*(1/(1+N115))))</f>
        <v>4209.7568500065818</v>
      </c>
      <c r="O108" s="170">
        <f t="shared" ref="O108" si="117">AVERAGE(SUM(O98,O100),(O107*(1/(1+O115))))</f>
        <v>4854.7479018194263</v>
      </c>
      <c r="P108" s="170">
        <f t="shared" ref="P108" si="118">AVERAGE(SUM(P98,P100),(P107*(1/(1+P115))))</f>
        <v>5468.065516352397</v>
      </c>
      <c r="Q108" s="170">
        <f t="shared" ref="Q108" si="119">AVERAGE(SUM(Q98,Q100),(Q107*(1/(1+Q115))))</f>
        <v>6084.6075336138965</v>
      </c>
      <c r="R108" s="170">
        <f t="shared" ref="R108" si="120">AVERAGE(SUM(R98,R100),(R107*(1/(1+R115))))</f>
        <v>6704.5968168302443</v>
      </c>
      <c r="S108" s="170">
        <f t="shared" ref="S108" si="121">AVERAGE(SUM(S98,S100),(S107*(1/(1+S115))))</f>
        <v>7328.2579124561298</v>
      </c>
      <c r="T108" s="170">
        <f t="shared" ref="T108" si="122">AVERAGE(SUM(T98,T100),(T107*(1/(1+T115))))</f>
        <v>7860.8162341571315</v>
      </c>
      <c r="U108" s="170">
        <f t="shared" ref="U108" si="123">AVERAGE(SUM(U98,U100),(U107*(1/(1+U115))))</f>
        <v>8297.2340046075878</v>
      </c>
      <c r="V108" s="170">
        <f t="shared" ref="V108" si="124">AVERAGE(SUM(V98,V100),(V107*(1/(1+V115))))</f>
        <v>8737.4897496235717</v>
      </c>
      <c r="W108" s="170">
        <f t="shared" ref="W108" si="125">AVERAGE(SUM(W98,W100),(W107*(1/(1+W115))))</f>
        <v>9181.745886651097</v>
      </c>
      <c r="X108" s="170">
        <f t="shared" ref="X108" si="126">AVERAGE(SUM(X98,X100),(X107*(1/(1+X115))))</f>
        <v>9630.1665811346211</v>
      </c>
      <c r="Y108" s="170">
        <f t="shared" ref="Y108" si="127">AVERAGE(SUM(Y98,Y100),(Y107*(1/(1+Y115))))</f>
        <v>10112.025177617397</v>
      </c>
      <c r="Z108" s="170">
        <f t="shared" ref="Z108" si="128">AVERAGE(SUM(Z98,Z100),(Z107*(1/(1+Z115))))</f>
        <v>10629.102955178123</v>
      </c>
      <c r="AA108" s="170">
        <f t="shared" ref="AA108" si="129">AVERAGE(SUM(AA98,AA100),(AA107*(1/(1+AA115))))</f>
        <v>11151.007724533443</v>
      </c>
      <c r="AB108" s="170">
        <f t="shared" ref="AB108" si="130">AVERAGE(SUM(AB98,AB100),(AB107*(1/(1+AB115))))</f>
        <v>11677.932616412185</v>
      </c>
      <c r="AC108" s="170">
        <f t="shared" ref="AC108" si="131">AVERAGE(SUM(AC98,AC100),(AC107*(1/(1+AC115))))</f>
        <v>12210.072932310304</v>
      </c>
    </row>
    <row r="109" spans="2:29" ht="15" thickBot="1" x14ac:dyDescent="0.35">
      <c r="B109" s="56" t="s">
        <v>232</v>
      </c>
      <c r="C109" s="57" t="s">
        <v>86</v>
      </c>
      <c r="D109" s="57" t="s">
        <v>87</v>
      </c>
      <c r="E109" s="75">
        <f t="shared" ref="E109" si="132">E105+E106</f>
        <v>3.1749920157552234</v>
      </c>
      <c r="F109" s="75">
        <f t="shared" ref="F109:AC109" si="133">F105+F106</f>
        <v>11.321979675178174</v>
      </c>
      <c r="G109" s="75">
        <f t="shared" si="133"/>
        <v>21.922303282307851</v>
      </c>
      <c r="H109" s="75">
        <f t="shared" si="133"/>
        <v>32.348680800835183</v>
      </c>
      <c r="I109" s="75">
        <f t="shared" si="133"/>
        <v>39.925243908167566</v>
      </c>
      <c r="J109" s="75">
        <f t="shared" si="133"/>
        <v>55.878617209651921</v>
      </c>
      <c r="K109" s="75">
        <f t="shared" si="133"/>
        <v>82.311066490229948</v>
      </c>
      <c r="L109" s="75">
        <f t="shared" si="133"/>
        <v>108.54491198720761</v>
      </c>
      <c r="M109" s="75">
        <f t="shared" si="133"/>
        <v>134.58154105567169</v>
      </c>
      <c r="N109" s="75">
        <f t="shared" si="133"/>
        <v>160.42189774643467</v>
      </c>
      <c r="O109" s="75">
        <f t="shared" si="133"/>
        <v>184.94977103360574</v>
      </c>
      <c r="P109" s="75">
        <f t="shared" si="133"/>
        <v>208.29270760698626</v>
      </c>
      <c r="Q109" s="75">
        <f t="shared" si="133"/>
        <v>231.75842749617996</v>
      </c>
      <c r="R109" s="75">
        <f t="shared" si="133"/>
        <v>255.35541305485361</v>
      </c>
      <c r="S109" s="75">
        <f t="shared" si="133"/>
        <v>279.0922107227023</v>
      </c>
      <c r="T109" s="75">
        <f t="shared" si="133"/>
        <v>299.3028652993118</v>
      </c>
      <c r="U109" s="75">
        <f t="shared" si="133"/>
        <v>315.91344034271458</v>
      </c>
      <c r="V109" s="75">
        <f t="shared" si="133"/>
        <v>332.6701320841039</v>
      </c>
      <c r="W109" s="75">
        <f t="shared" si="133"/>
        <v>349.57912241956888</v>
      </c>
      <c r="X109" s="75">
        <f t="shared" si="133"/>
        <v>366.64665978993389</v>
      </c>
      <c r="Y109" s="75">
        <f t="shared" si="133"/>
        <v>385.00491439034545</v>
      </c>
      <c r="Z109" s="75">
        <f t="shared" si="133"/>
        <v>404.68558889941448</v>
      </c>
      <c r="AA109" s="75">
        <f t="shared" si="133"/>
        <v>424.55002991780373</v>
      </c>
      <c r="AB109" s="75">
        <f t="shared" si="133"/>
        <v>444.60558837147761</v>
      </c>
      <c r="AC109" s="75">
        <f t="shared" si="133"/>
        <v>464.8596978246544</v>
      </c>
    </row>
    <row r="110" spans="2:29" ht="15" thickTop="1" x14ac:dyDescent="0.3"/>
    <row r="111" spans="2:29" x14ac:dyDescent="0.3">
      <c r="B111" s="32" t="s">
        <v>97</v>
      </c>
    </row>
    <row r="112" spans="2:29" x14ac:dyDescent="0.3">
      <c r="B112" s="206" t="s">
        <v>98</v>
      </c>
      <c r="C112" s="37" t="s">
        <v>86</v>
      </c>
      <c r="D112" s="195" t="s">
        <v>87</v>
      </c>
      <c r="E112" s="171">
        <f>E91</f>
        <v>0.63056633474304091</v>
      </c>
      <c r="F112" s="171">
        <f t="shared" ref="F112:AC112" si="134">F91</f>
        <v>3.5587669908132002</v>
      </c>
      <c r="G112" s="171">
        <f t="shared" si="134"/>
        <v>5.9580885924343168</v>
      </c>
      <c r="H112" s="171">
        <f t="shared" si="134"/>
        <v>8.8180168339606073</v>
      </c>
      <c r="I112" s="171">
        <f t="shared" si="134"/>
        <v>20.686829671816625</v>
      </c>
      <c r="J112" s="171">
        <f t="shared" si="134"/>
        <v>23.07417329099415</v>
      </c>
      <c r="K112" s="171">
        <f t="shared" si="134"/>
        <v>23.305300721442311</v>
      </c>
      <c r="L112" s="171">
        <f t="shared" si="134"/>
        <v>23.54918862746332</v>
      </c>
      <c r="M112" s="171">
        <f t="shared" si="134"/>
        <v>23.807539576962299</v>
      </c>
      <c r="N112" s="171">
        <f t="shared" si="134"/>
        <v>24.027418906028156</v>
      </c>
      <c r="O112" s="171">
        <f t="shared" si="134"/>
        <v>17.033649911448332</v>
      </c>
      <c r="P112" s="171">
        <f t="shared" si="134"/>
        <v>17.374322909677304</v>
      </c>
      <c r="Q112" s="171">
        <f t="shared" si="134"/>
        <v>17.721809367870851</v>
      </c>
      <c r="R112" s="171">
        <f t="shared" si="134"/>
        <v>18.076245555228265</v>
      </c>
      <c r="S112" s="171">
        <f t="shared" si="134"/>
        <v>18.437770466332832</v>
      </c>
      <c r="T112" s="171">
        <f t="shared" si="134"/>
        <v>0</v>
      </c>
      <c r="U112" s="171">
        <f t="shared" si="134"/>
        <v>0</v>
      </c>
      <c r="V112" s="171">
        <f t="shared" si="134"/>
        <v>0</v>
      </c>
      <c r="W112" s="171">
        <f t="shared" si="134"/>
        <v>0</v>
      </c>
      <c r="X112" s="171">
        <f t="shared" si="134"/>
        <v>0</v>
      </c>
      <c r="Y112" s="171">
        <f t="shared" si="134"/>
        <v>0</v>
      </c>
      <c r="Z112" s="171">
        <f t="shared" si="134"/>
        <v>0</v>
      </c>
      <c r="AA112" s="171">
        <f t="shared" si="134"/>
        <v>0</v>
      </c>
      <c r="AB112" s="171">
        <f t="shared" si="134"/>
        <v>0</v>
      </c>
      <c r="AC112" s="171">
        <f t="shared" si="134"/>
        <v>0</v>
      </c>
    </row>
    <row r="113" spans="2:29" x14ac:dyDescent="0.3">
      <c r="B113" s="3" t="s">
        <v>230</v>
      </c>
      <c r="C113" s="36" t="s">
        <v>86</v>
      </c>
      <c r="D113" s="36" t="s">
        <v>87</v>
      </c>
      <c r="E113" s="38">
        <f t="shared" ref="E113" si="135">E109</f>
        <v>3.1749920157552234</v>
      </c>
      <c r="F113" s="38">
        <f t="shared" ref="F113:AC113" si="136">F109</f>
        <v>11.321979675178174</v>
      </c>
      <c r="G113" s="38">
        <f t="shared" si="136"/>
        <v>21.922303282307851</v>
      </c>
      <c r="H113" s="38">
        <f t="shared" si="136"/>
        <v>32.348680800835183</v>
      </c>
      <c r="I113" s="38">
        <f t="shared" si="136"/>
        <v>39.925243908167566</v>
      </c>
      <c r="J113" s="38">
        <f t="shared" si="136"/>
        <v>55.878617209651921</v>
      </c>
      <c r="K113" s="38">
        <f t="shared" si="136"/>
        <v>82.311066490229948</v>
      </c>
      <c r="L113" s="38">
        <f t="shared" si="136"/>
        <v>108.54491198720761</v>
      </c>
      <c r="M113" s="38">
        <f t="shared" si="136"/>
        <v>134.58154105567169</v>
      </c>
      <c r="N113" s="38">
        <f t="shared" si="136"/>
        <v>160.42189774643467</v>
      </c>
      <c r="O113" s="38">
        <f t="shared" si="136"/>
        <v>184.94977103360574</v>
      </c>
      <c r="P113" s="38">
        <f t="shared" si="136"/>
        <v>208.29270760698626</v>
      </c>
      <c r="Q113" s="38">
        <f t="shared" si="136"/>
        <v>231.75842749617996</v>
      </c>
      <c r="R113" s="38">
        <f t="shared" si="136"/>
        <v>255.35541305485361</v>
      </c>
      <c r="S113" s="38">
        <f t="shared" si="136"/>
        <v>279.0922107227023</v>
      </c>
      <c r="T113" s="38">
        <f t="shared" si="136"/>
        <v>299.3028652993118</v>
      </c>
      <c r="U113" s="38">
        <f t="shared" si="136"/>
        <v>315.91344034271458</v>
      </c>
      <c r="V113" s="38">
        <f t="shared" si="136"/>
        <v>332.6701320841039</v>
      </c>
      <c r="W113" s="38">
        <f t="shared" si="136"/>
        <v>349.57912241956888</v>
      </c>
      <c r="X113" s="38">
        <f t="shared" si="136"/>
        <v>366.64665978993389</v>
      </c>
      <c r="Y113" s="38">
        <f t="shared" si="136"/>
        <v>385.00491439034545</v>
      </c>
      <c r="Z113" s="38">
        <f t="shared" si="136"/>
        <v>404.68558889941448</v>
      </c>
      <c r="AA113" s="38">
        <f t="shared" si="136"/>
        <v>424.55002991780373</v>
      </c>
      <c r="AB113" s="38">
        <f t="shared" si="136"/>
        <v>444.60558837147761</v>
      </c>
      <c r="AC113" s="38">
        <f t="shared" si="136"/>
        <v>464.8596978246544</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 si="137">E115*E108</f>
        <v>2.6513464571373238</v>
      </c>
      <c r="F116" s="38">
        <f t="shared" ref="F116:AC116" si="138">F115*F108</f>
        <v>9.5420177762622576</v>
      </c>
      <c r="G116" s="38">
        <f t="shared" si="138"/>
        <v>18.529093521226756</v>
      </c>
      <c r="H116" s="38">
        <f t="shared" si="138"/>
        <v>27.38976215331472</v>
      </c>
      <c r="I116" s="38">
        <f t="shared" si="138"/>
        <v>33.846617962602274</v>
      </c>
      <c r="J116" s="38">
        <f t="shared" si="138"/>
        <v>47.244800566111685</v>
      </c>
      <c r="K116" s="38">
        <f t="shared" si="138"/>
        <v>69.679219486073436</v>
      </c>
      <c r="L116" s="38">
        <f t="shared" si="138"/>
        <v>91.944929171272889</v>
      </c>
      <c r="M116" s="38">
        <f t="shared" si="138"/>
        <v>114.04340294810821</v>
      </c>
      <c r="N116" s="38">
        <f t="shared" si="138"/>
        <v>135.97514625521259</v>
      </c>
      <c r="O116" s="38">
        <f t="shared" si="138"/>
        <v>156.80835722876748</v>
      </c>
      <c r="P116" s="38">
        <f t="shared" si="138"/>
        <v>176.61851617818243</v>
      </c>
      <c r="Q116" s="38">
        <f t="shared" si="138"/>
        <v>196.53282333572886</v>
      </c>
      <c r="R116" s="38">
        <f t="shared" si="138"/>
        <v>216.5584771836169</v>
      </c>
      <c r="S116" s="38">
        <f t="shared" si="138"/>
        <v>236.702730572333</v>
      </c>
      <c r="T116" s="38">
        <f t="shared" si="138"/>
        <v>253.90436436327536</v>
      </c>
      <c r="U116" s="38">
        <f t="shared" si="138"/>
        <v>268.00065834882508</v>
      </c>
      <c r="V116" s="38">
        <f t="shared" si="138"/>
        <v>282.2209189128414</v>
      </c>
      <c r="W116" s="38">
        <f t="shared" si="138"/>
        <v>296.57039213883047</v>
      </c>
      <c r="X116" s="38">
        <f t="shared" si="138"/>
        <v>311.05438057064828</v>
      </c>
      <c r="Y116" s="38">
        <f t="shared" si="138"/>
        <v>326.61841323704198</v>
      </c>
      <c r="Z116" s="38">
        <f t="shared" si="138"/>
        <v>343.32002545225339</v>
      </c>
      <c r="AA116" s="38">
        <f t="shared" si="138"/>
        <v>360.17754950243022</v>
      </c>
      <c r="AB116" s="38">
        <f t="shared" si="138"/>
        <v>377.19722351011359</v>
      </c>
      <c r="AC116" s="38">
        <f t="shared" si="138"/>
        <v>394.38535571362286</v>
      </c>
    </row>
    <row r="117" spans="2:29" ht="15" thickBot="1" x14ac:dyDescent="0.35">
      <c r="B117" s="218" t="s">
        <v>100</v>
      </c>
      <c r="C117" s="229" t="s">
        <v>86</v>
      </c>
      <c r="D117" s="230" t="s">
        <v>87</v>
      </c>
      <c r="E117" s="231">
        <f>E112+E113+E116</f>
        <v>6.4569048076355884</v>
      </c>
      <c r="F117" s="231">
        <f t="shared" ref="F117:AC117" si="139">F112+F113+F116</f>
        <v>24.42276444225363</v>
      </c>
      <c r="G117" s="231">
        <f t="shared" si="139"/>
        <v>46.409485395968922</v>
      </c>
      <c r="H117" s="231">
        <f t="shared" si="139"/>
        <v>68.556459788110516</v>
      </c>
      <c r="I117" s="231">
        <f t="shared" si="139"/>
        <v>94.458691542586465</v>
      </c>
      <c r="J117" s="231">
        <f t="shared" si="139"/>
        <v>126.19759106675775</v>
      </c>
      <c r="K117" s="231">
        <f t="shared" si="139"/>
        <v>175.2955866977457</v>
      </c>
      <c r="L117" s="231">
        <f t="shared" si="139"/>
        <v>224.03902978594382</v>
      </c>
      <c r="M117" s="231">
        <f t="shared" si="139"/>
        <v>272.4324835807422</v>
      </c>
      <c r="N117" s="231">
        <f t="shared" si="139"/>
        <v>320.42446290767543</v>
      </c>
      <c r="O117" s="231">
        <f t="shared" si="139"/>
        <v>358.79177817382151</v>
      </c>
      <c r="P117" s="231">
        <f t="shared" si="139"/>
        <v>402.28554669484595</v>
      </c>
      <c r="Q117" s="231">
        <f t="shared" si="139"/>
        <v>446.01306019977972</v>
      </c>
      <c r="R117" s="231">
        <f t="shared" si="139"/>
        <v>489.99013579369876</v>
      </c>
      <c r="S117" s="231">
        <f t="shared" si="139"/>
        <v>534.23271176136814</v>
      </c>
      <c r="T117" s="231">
        <f t="shared" si="139"/>
        <v>553.20722966258722</v>
      </c>
      <c r="U117" s="231">
        <f t="shared" si="139"/>
        <v>583.91409869153972</v>
      </c>
      <c r="V117" s="231">
        <f t="shared" si="139"/>
        <v>614.8910509969453</v>
      </c>
      <c r="W117" s="231">
        <f t="shared" si="139"/>
        <v>646.14951455839935</v>
      </c>
      <c r="X117" s="231">
        <f t="shared" si="139"/>
        <v>677.70104036058217</v>
      </c>
      <c r="Y117" s="231">
        <f t="shared" si="139"/>
        <v>711.62332762738743</v>
      </c>
      <c r="Z117" s="231">
        <f t="shared" si="139"/>
        <v>748.00561435166787</v>
      </c>
      <c r="AA117" s="231">
        <f t="shared" si="139"/>
        <v>784.72757942023395</v>
      </c>
      <c r="AB117" s="231">
        <f t="shared" si="139"/>
        <v>821.8028118815912</v>
      </c>
      <c r="AC117" s="231">
        <f t="shared" si="139"/>
        <v>859.24505353827726</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6.4569048076355884</v>
      </c>
      <c r="F119" s="222">
        <f>F117+F118</f>
        <v>24.42276444225363</v>
      </c>
      <c r="G119" s="222">
        <f t="shared" ref="G119:AC119" si="140">G117+G118</f>
        <v>46.409485395968922</v>
      </c>
      <c r="H119" s="222">
        <f t="shared" si="140"/>
        <v>68.556459788110516</v>
      </c>
      <c r="I119" s="222">
        <f t="shared" si="140"/>
        <v>94.458691542586465</v>
      </c>
      <c r="J119" s="222">
        <f t="shared" si="140"/>
        <v>126.19759106675775</v>
      </c>
      <c r="K119" s="222">
        <f t="shared" si="140"/>
        <v>175.2955866977457</v>
      </c>
      <c r="L119" s="222">
        <f t="shared" si="140"/>
        <v>224.03902978594382</v>
      </c>
      <c r="M119" s="222">
        <f t="shared" si="140"/>
        <v>272.4324835807422</v>
      </c>
      <c r="N119" s="222">
        <f t="shared" si="140"/>
        <v>320.42446290767543</v>
      </c>
      <c r="O119" s="222">
        <f t="shared" si="140"/>
        <v>358.79177817382151</v>
      </c>
      <c r="P119" s="222">
        <f t="shared" si="140"/>
        <v>402.28554669484595</v>
      </c>
      <c r="Q119" s="222">
        <f t="shared" si="140"/>
        <v>446.01306019977972</v>
      </c>
      <c r="R119" s="222">
        <f t="shared" si="140"/>
        <v>489.99013579369876</v>
      </c>
      <c r="S119" s="222">
        <f t="shared" si="140"/>
        <v>534.23271176136814</v>
      </c>
      <c r="T119" s="222">
        <f t="shared" si="140"/>
        <v>553.20722966258722</v>
      </c>
      <c r="U119" s="222">
        <f t="shared" si="140"/>
        <v>583.91409869153972</v>
      </c>
      <c r="V119" s="222">
        <f t="shared" si="140"/>
        <v>614.8910509969453</v>
      </c>
      <c r="W119" s="222">
        <f t="shared" si="140"/>
        <v>646.14951455839935</v>
      </c>
      <c r="X119" s="222">
        <f t="shared" si="140"/>
        <v>677.70104036058217</v>
      </c>
      <c r="Y119" s="222">
        <f t="shared" si="140"/>
        <v>711.62332762738743</v>
      </c>
      <c r="Z119" s="222">
        <f t="shared" si="140"/>
        <v>748.00561435166787</v>
      </c>
      <c r="AA119" s="222">
        <f t="shared" si="140"/>
        <v>784.72757942023395</v>
      </c>
      <c r="AB119" s="222">
        <f t="shared" si="140"/>
        <v>821.8028118815912</v>
      </c>
      <c r="AC119" s="222">
        <f t="shared" si="140"/>
        <v>859.24505353827726</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6.5214738557119443</v>
      </c>
      <c r="F121" s="237">
        <f>F120*F119</f>
        <v>24.666992086676167</v>
      </c>
      <c r="G121" s="237">
        <f t="shared" ref="G121:AC121" si="141">G120*G119</f>
        <v>46.873580249928608</v>
      </c>
      <c r="H121" s="237">
        <f t="shared" si="141"/>
        <v>69.242024385991627</v>
      </c>
      <c r="I121" s="237">
        <f t="shared" si="141"/>
        <v>95.403278458012323</v>
      </c>
      <c r="J121" s="237">
        <f t="shared" si="141"/>
        <v>127.45956697742533</v>
      </c>
      <c r="K121" s="237">
        <f t="shared" si="141"/>
        <v>177.04854256472316</v>
      </c>
      <c r="L121" s="237">
        <f t="shared" si="141"/>
        <v>226.27942008380327</v>
      </c>
      <c r="M121" s="237">
        <f t="shared" si="141"/>
        <v>275.15680841654961</v>
      </c>
      <c r="N121" s="237">
        <f t="shared" si="141"/>
        <v>323.62870753675219</v>
      </c>
      <c r="O121" s="237">
        <f t="shared" si="141"/>
        <v>362.37969595555973</v>
      </c>
      <c r="P121" s="237">
        <f t="shared" si="141"/>
        <v>406.30840216179439</v>
      </c>
      <c r="Q121" s="237">
        <f t="shared" si="141"/>
        <v>450.47319080177749</v>
      </c>
      <c r="R121" s="237">
        <f t="shared" si="141"/>
        <v>494.89003715163574</v>
      </c>
      <c r="S121" s="237">
        <f t="shared" si="141"/>
        <v>539.57503887898179</v>
      </c>
      <c r="T121" s="237">
        <f t="shared" si="141"/>
        <v>558.73930195921309</v>
      </c>
      <c r="U121" s="237">
        <f t="shared" si="141"/>
        <v>589.75323967845509</v>
      </c>
      <c r="V121" s="237">
        <f t="shared" si="141"/>
        <v>621.03996150691478</v>
      </c>
      <c r="W121" s="237">
        <f t="shared" si="141"/>
        <v>652.61100970398331</v>
      </c>
      <c r="X121" s="237">
        <f t="shared" si="141"/>
        <v>684.47805076418797</v>
      </c>
      <c r="Y121" s="237">
        <f t="shared" si="141"/>
        <v>718.7395609036613</v>
      </c>
      <c r="Z121" s="237">
        <f t="shared" si="141"/>
        <v>755.48567049518454</v>
      </c>
      <c r="AA121" s="237">
        <f t="shared" si="141"/>
        <v>792.5748552144363</v>
      </c>
      <c r="AB121" s="237">
        <f t="shared" si="141"/>
        <v>830.02084000040713</v>
      </c>
      <c r="AC121" s="237">
        <f t="shared" si="141"/>
        <v>867.83750407366006</v>
      </c>
    </row>
    <row r="122" spans="2:29" ht="15" thickBot="1" x14ac:dyDescent="0.35">
      <c r="B122" s="238" t="s">
        <v>104</v>
      </c>
      <c r="C122" s="209" t="s">
        <v>86</v>
      </c>
      <c r="D122" s="205" t="s">
        <v>51</v>
      </c>
      <c r="E122" s="204">
        <f>E121*('Scenario Inputs'!$G$3/'Scenario Inputs'!J3)</f>
        <v>5.9364507537562741</v>
      </c>
      <c r="F122" s="204">
        <f>F121*('Scenario Inputs'!$G$3/'Scenario Inputs'!K3)</f>
        <v>22.013907364410446</v>
      </c>
      <c r="G122" s="204">
        <f>G121*('Scenario Inputs'!$G$3/'Scenario Inputs'!L3)</f>
        <v>41.011806060279156</v>
      </c>
      <c r="H122" s="204">
        <f>H121*('Scenario Inputs'!$G$3/'Scenario Inputs'!M3)</f>
        <v>59.39506380148292</v>
      </c>
      <c r="I122" s="204">
        <f>I121*('Scenario Inputs'!$G$3/'Scenario Inputs'!N3)</f>
        <v>80.231280561817002</v>
      </c>
      <c r="J122" s="204">
        <f>J121*('Scenario Inputs'!$G$3/'Scenario Inputs'!O3)</f>
        <v>105.08789474326868</v>
      </c>
      <c r="K122" s="204">
        <f>K121*('Scenario Inputs'!$G$3/'Scenario Inputs'!P3)</f>
        <v>143.11080919739553</v>
      </c>
      <c r="L122" s="204">
        <f>L121*('Scenario Inputs'!$G$3/'Scenario Inputs'!Q3)</f>
        <v>179.31844601801902</v>
      </c>
      <c r="M122" s="204">
        <f>M121*('Scenario Inputs'!$G$3/'Scenario Inputs'!R3)</f>
        <v>213.77651906387305</v>
      </c>
      <c r="N122" s="204">
        <f>N121*('Scenario Inputs'!$G$3/'Scenario Inputs'!S3)</f>
        <v>246.50549499921095</v>
      </c>
      <c r="O122" s="204">
        <f>O121*('Scenario Inputs'!$G$3/'Scenario Inputs'!T3)</f>
        <v>270.60963190611835</v>
      </c>
      <c r="P122" s="204">
        <f>P121*('Scenario Inputs'!$G$3/'Scenario Inputs'!U3)</f>
        <v>297.46441932533509</v>
      </c>
      <c r="Q122" s="204">
        <f>Q121*('Scenario Inputs'!$G$3/'Scenario Inputs'!V3)</f>
        <v>323.33148766327304</v>
      </c>
      <c r="R122" s="204">
        <f>R121*('Scenario Inputs'!$G$3/'Scenario Inputs'!W3)</f>
        <v>348.24716522774156</v>
      </c>
      <c r="S122" s="204">
        <f>S121*('Scenario Inputs'!$G$3/'Scenario Inputs'!X3)</f>
        <v>372.24644417138899</v>
      </c>
      <c r="T122" s="204">
        <f>T121*('Scenario Inputs'!$G$3/'Scenario Inputs'!Y3)</f>
        <v>377.90945376677467</v>
      </c>
      <c r="U122" s="204">
        <f>U121*('Scenario Inputs'!$G$3/'Scenario Inputs'!Z3)</f>
        <v>391.06477512571587</v>
      </c>
      <c r="V122" s="204">
        <f>V121*('Scenario Inputs'!$G$3/'Scenario Inputs'!AA3)</f>
        <v>403.73624376507524</v>
      </c>
      <c r="W122" s="204">
        <f>W121*('Scenario Inputs'!$G$3/'Scenario Inputs'!AB3)</f>
        <v>415.94165578787891</v>
      </c>
      <c r="X122" s="204">
        <f>X121*('Scenario Inputs'!$G$3/'Scenario Inputs'!AC3)</f>
        <v>427.69815275648392</v>
      </c>
      <c r="Y122" s="204">
        <f>Y121*('Scenario Inputs'!$G$3/'Scenario Inputs'!AD3)</f>
        <v>440.30054864332641</v>
      </c>
      <c r="Z122" s="204">
        <f>Z121*('Scenario Inputs'!$G$3/'Scenario Inputs'!AE3)</f>
        <v>453.73652043298921</v>
      </c>
      <c r="AA122" s="204">
        <f>AA121*('Scenario Inputs'!$G$3/'Scenario Inputs'!AF3)</f>
        <v>466.67831718022825</v>
      </c>
      <c r="AB122" s="204">
        <f>AB121*('Scenario Inputs'!$G$3/'Scenario Inputs'!AG3)</f>
        <v>479.14411464310393</v>
      </c>
      <c r="AC122" s="204">
        <f>AC121*('Scenario Inputs'!$G$3/'Scenario Inputs'!AH3)</f>
        <v>491.15142007529499</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 t="shared" ref="E127" si="142">E122*E126</f>
        <v>4.8150552063717145</v>
      </c>
      <c r="F127" s="52">
        <f t="shared" ref="F127:AC127" si="143">F122*F126</f>
        <v>17.855480263273314</v>
      </c>
      <c r="G127" s="52">
        <f t="shared" si="143"/>
        <v>33.264675895492424</v>
      </c>
      <c r="H127" s="52">
        <f t="shared" si="143"/>
        <v>48.175336249382802</v>
      </c>
      <c r="I127" s="52">
        <f t="shared" si="143"/>
        <v>65.075591663689778</v>
      </c>
      <c r="J127" s="52">
        <f t="shared" si="143"/>
        <v>85.236791426265228</v>
      </c>
      <c r="K127" s="52">
        <f t="shared" si="143"/>
        <v>116.07717734000752</v>
      </c>
      <c r="L127" s="52">
        <f t="shared" si="143"/>
        <v>145.44519156521523</v>
      </c>
      <c r="M127" s="52">
        <f t="shared" si="143"/>
        <v>173.39413461270743</v>
      </c>
      <c r="N127" s="52">
        <f t="shared" si="143"/>
        <v>199.94060699386</v>
      </c>
      <c r="O127" s="52">
        <f t="shared" si="143"/>
        <v>219.49147243905261</v>
      </c>
      <c r="P127" s="52">
        <f t="shared" si="143"/>
        <v>241.27339051477929</v>
      </c>
      <c r="Q127" s="52">
        <f t="shared" si="143"/>
        <v>262.25416964368077</v>
      </c>
      <c r="R127" s="52">
        <f t="shared" si="143"/>
        <v>282.46327571622118</v>
      </c>
      <c r="S127" s="52">
        <f t="shared" si="143"/>
        <v>301.92909086741361</v>
      </c>
      <c r="T127" s="52">
        <f t="shared" si="143"/>
        <v>306.52235795023097</v>
      </c>
      <c r="U127" s="52">
        <f t="shared" si="143"/>
        <v>317.19263910446818</v>
      </c>
      <c r="V127" s="52">
        <f t="shared" si="143"/>
        <v>327.47046731785252</v>
      </c>
      <c r="W127" s="52">
        <f t="shared" si="143"/>
        <v>337.3702770095486</v>
      </c>
      <c r="X127" s="52">
        <f t="shared" si="143"/>
        <v>346.90597170078411</v>
      </c>
      <c r="Y127" s="52">
        <f t="shared" si="143"/>
        <v>357.12777500460209</v>
      </c>
      <c r="Z127" s="52">
        <f t="shared" si="143"/>
        <v>368.02569172319755</v>
      </c>
      <c r="AA127" s="52">
        <f t="shared" si="143"/>
        <v>378.52278306488313</v>
      </c>
      <c r="AB127" s="52">
        <f t="shared" si="143"/>
        <v>388.63379138702163</v>
      </c>
      <c r="AC127" s="52">
        <f t="shared" si="143"/>
        <v>398.37291682307176</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 si="144">(E127*1000000)/(E128*1000)</f>
        <v>3.4667962749177907</v>
      </c>
      <c r="F129" s="155">
        <f t="shared" ref="F129:AC129" si="145">(F127*1000000)/(F128*1000)</f>
        <v>12.77917928685666</v>
      </c>
      <c r="G129" s="155">
        <f t="shared" si="145"/>
        <v>23.661537612076916</v>
      </c>
      <c r="H129" s="155">
        <f t="shared" si="145"/>
        <v>34.061840334326895</v>
      </c>
      <c r="I129" s="155">
        <f t="shared" si="145"/>
        <v>45.74056275963035</v>
      </c>
      <c r="J129" s="155">
        <f t="shared" si="145"/>
        <v>59.56203271440549</v>
      </c>
      <c r="K129" s="155">
        <f t="shared" si="145"/>
        <v>80.642277677042244</v>
      </c>
      <c r="L129" s="155">
        <f t="shared" si="145"/>
        <v>100.45821278339713</v>
      </c>
      <c r="M129" s="155">
        <f t="shared" si="145"/>
        <v>119.07658215894843</v>
      </c>
      <c r="N129" s="155">
        <f t="shared" si="145"/>
        <v>136.53258321433705</v>
      </c>
      <c r="O129" s="155">
        <f t="shared" si="145"/>
        <v>149.04611480620969</v>
      </c>
      <c r="P129" s="155">
        <f t="shared" si="145"/>
        <v>162.91680807264012</v>
      </c>
      <c r="Q129" s="155">
        <f t="shared" si="145"/>
        <v>176.10989385008185</v>
      </c>
      <c r="R129" s="155">
        <f t="shared" si="145"/>
        <v>188.65395714180102</v>
      </c>
      <c r="S129" s="155">
        <f t="shared" si="145"/>
        <v>200.57918708035794</v>
      </c>
      <c r="T129" s="155">
        <f t="shared" si="145"/>
        <v>202.53882440954888</v>
      </c>
      <c r="U129" s="155">
        <f t="shared" si="145"/>
        <v>208.37135277309847</v>
      </c>
      <c r="V129" s="155">
        <f t="shared" si="145"/>
        <v>213.96135359165558</v>
      </c>
      <c r="W129" s="155">
        <f t="shared" si="145"/>
        <v>219.23892638207633</v>
      </c>
      <c r="X129" s="155">
        <f t="shared" si="145"/>
        <v>224.22592081265358</v>
      </c>
      <c r="Y129" s="155">
        <f t="shared" si="145"/>
        <v>229.6254334651922</v>
      </c>
      <c r="Z129" s="155">
        <f t="shared" si="145"/>
        <v>235.37603072070621</v>
      </c>
      <c r="AA129" s="155">
        <f t="shared" si="145"/>
        <v>240.79011743369387</v>
      </c>
      <c r="AB129" s="155">
        <f t="shared" si="145"/>
        <v>245.91852920680441</v>
      </c>
      <c r="AC129" s="155">
        <f t="shared" si="145"/>
        <v>250.78152601847364</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Inputs'!J69*('Scenario Inputs'!J3/'Scenario Inputs'!$G$3)</f>
        <v>12.578370266215712</v>
      </c>
      <c r="F133" s="72">
        <f>'Scenario Inputs'!K69*('Scenario Inputs'!K3/'Scenario Inputs'!$G$3)</f>
        <v>26.159626627054458</v>
      </c>
      <c r="G133" s="72">
        <f>'Scenario Inputs'!L69*('Scenario Inputs'!L3/'Scenario Inputs'!$G$3)</f>
        <v>49.208805744726561</v>
      </c>
      <c r="H133" s="72">
        <f>'Scenario Inputs'!M69*('Scenario Inputs'!M3/'Scenario Inputs'!$G$3)</f>
        <v>34.664692035671429</v>
      </c>
      <c r="I133" s="72">
        <f>'Scenario Inputs'!N69*('Scenario Inputs'!N3/'Scenario Inputs'!$G$3)</f>
        <v>14.147950763653169</v>
      </c>
      <c r="J133" s="72">
        <f>'Scenario Inputs'!O69*('Scenario Inputs'!O3/'Scenario Inputs'!$G$3)</f>
        <v>20.50018802180292</v>
      </c>
      <c r="K133" s="72">
        <f>'Scenario Inputs'!P69*('Scenario Inputs'!P3/'Scenario Inputs'!$G$3)</f>
        <v>20.657814600628715</v>
      </c>
      <c r="L133" s="72">
        <f>'Scenario Inputs'!Q69*('Scenario Inputs'!Q3/'Scenario Inputs'!$G$3)</f>
        <v>20.813546167398815</v>
      </c>
      <c r="M133" s="72">
        <f>'Scenario Inputs'!R69*('Scenario Inputs'!R3/'Scenario Inputs'!$G$3)</f>
        <v>21.095956233620704</v>
      </c>
      <c r="N133" s="72">
        <f>'Scenario Inputs'!S69*('Scenario Inputs'!S3/'Scenario Inputs'!$G$3)</f>
        <v>21.250050674150845</v>
      </c>
      <c r="O133" s="72">
        <f>'Scenario Inputs'!T69*('Scenario Inputs'!T3/'Scenario Inputs'!$G$3)</f>
        <v>21.131367578825056</v>
      </c>
      <c r="P133" s="72">
        <f>'Scenario Inputs'!U69*('Scenario Inputs'!U3/'Scenario Inputs'!$G$3)</f>
        <v>21.553994930401561</v>
      </c>
      <c r="Q133" s="72">
        <f>'Scenario Inputs'!V69*('Scenario Inputs'!V3/'Scenario Inputs'!$G$3)</f>
        <v>21.985074829009594</v>
      </c>
      <c r="R133" s="72">
        <f>'Scenario Inputs'!W69*('Scenario Inputs'!W3/'Scenario Inputs'!$G$3)</f>
        <v>22.424776325589782</v>
      </c>
      <c r="S133" s="72">
        <f>'Scenario Inputs'!X69*('Scenario Inputs'!X3/'Scenario Inputs'!$G$3)</f>
        <v>22.873271852101581</v>
      </c>
      <c r="T133" s="72">
        <f>'Scenario Inputs'!Y69*('Scenario Inputs'!Y3/'Scenario Inputs'!$G$3)</f>
        <v>0</v>
      </c>
      <c r="U133" s="72">
        <f>'Scenario Inputs'!Z69*('Scenario Inputs'!Z3/'Scenario Inputs'!$G$3)</f>
        <v>0</v>
      </c>
      <c r="V133" s="72">
        <f>'Scenario Inputs'!AA69*('Scenario Inputs'!AA3/'Scenario Inputs'!$G$3)</f>
        <v>0</v>
      </c>
      <c r="W133" s="72">
        <f>'Scenario Inputs'!AB69*('Scenario Inputs'!AB3/'Scenario Inputs'!$G$3)</f>
        <v>0</v>
      </c>
      <c r="X133" s="72">
        <f>'Scenario Inputs'!AC69*('Scenario Inputs'!AC3/'Scenario Inputs'!$G$3)</f>
        <v>0</v>
      </c>
      <c r="Y133" s="72">
        <f>'Scenario Inputs'!AD69*('Scenario Inputs'!AD3/'Scenario Inputs'!$G$3)</f>
        <v>0</v>
      </c>
      <c r="Z133" s="72">
        <f>'Scenario Inputs'!AE69*('Scenario Inputs'!AE3/'Scenario Inputs'!$G$3)</f>
        <v>0</v>
      </c>
      <c r="AA133" s="72">
        <f>'Scenario Inputs'!AF69*('Scenario Inputs'!AF3/'Scenario Inputs'!$G$3)</f>
        <v>0</v>
      </c>
      <c r="AB133" s="72">
        <f>'Scenario Inputs'!AG69*('Scenario Inputs'!AG3/'Scenario Inputs'!$G$3)</f>
        <v>0</v>
      </c>
      <c r="AC133" s="74">
        <f>'Scenario Inputs'!AH69*('Scenario Inputs'!AH3/'Scenario Inputs'!$G$3)</f>
        <v>0</v>
      </c>
    </row>
    <row r="134" spans="2:29" x14ac:dyDescent="0.3">
      <c r="B134" s="3" t="s">
        <v>88</v>
      </c>
      <c r="C134" s="3" t="s">
        <v>86</v>
      </c>
      <c r="D134" s="3" t="s">
        <v>87</v>
      </c>
      <c r="E134" s="78">
        <f>'Scenario Inputs'!J73*('Scenario Inputs'!J3/'Scenario Inputs'!$G$3)</f>
        <v>0.7437167397579072</v>
      </c>
      <c r="F134" s="78">
        <f>'Scenario Inputs'!K73*('Scenario Inputs'!K3/'Scenario Inputs'!$G$3)</f>
        <v>1.7278396410056531</v>
      </c>
      <c r="G134" s="78">
        <f>'Scenario Inputs'!L73*('Scenario Inputs'!L3/'Scenario Inputs'!$G$3)</f>
        <v>4.5054259028152845</v>
      </c>
      <c r="H134" s="78">
        <f>'Scenario Inputs'!M73*('Scenario Inputs'!M3/'Scenario Inputs'!$G$3)</f>
        <v>7.4680348807974157</v>
      </c>
      <c r="I134" s="78">
        <f>'Scenario Inputs'!N73*('Scenario Inputs'!N3/'Scenario Inputs'!$G$3)</f>
        <v>8.3772325710150106</v>
      </c>
      <c r="J134" s="78">
        <f>'Scenario Inputs'!O73*('Scenario Inputs'!O3/'Scenario Inputs'!$G$3)</f>
        <v>0</v>
      </c>
      <c r="K134" s="78">
        <f>'Scenario Inputs'!P73*('Scenario Inputs'!P3/'Scenario Inputs'!$G$3)</f>
        <v>0</v>
      </c>
      <c r="L134" s="78">
        <f>'Scenario Inputs'!Q73*('Scenario Inputs'!Q3/'Scenario Inputs'!$G$3)</f>
        <v>0</v>
      </c>
      <c r="M134" s="78">
        <f>'Scenario Inputs'!R73*('Scenario Inputs'!R3/'Scenario Inputs'!$G$3)</f>
        <v>0</v>
      </c>
      <c r="N134" s="78">
        <f>'Scenario Inputs'!S73*('Scenario Inputs'!S3/'Scenario Inputs'!$G$3)</f>
        <v>0</v>
      </c>
      <c r="O134" s="78">
        <f>'Scenario Inputs'!T73*('Scenario Inputs'!T3/'Scenario Inputs'!$G$3)</f>
        <v>0</v>
      </c>
      <c r="P134" s="78">
        <f>'Scenario Inputs'!U73*('Scenario Inputs'!U3/'Scenario Inputs'!$G$3)</f>
        <v>0</v>
      </c>
      <c r="Q134" s="78">
        <f>'Scenario Inputs'!V73*('Scenario Inputs'!V3/'Scenario Inputs'!$G$3)</f>
        <v>0</v>
      </c>
      <c r="R134" s="78">
        <f>'Scenario Inputs'!W73*('Scenario Inputs'!W3/'Scenario Inputs'!$G$3)</f>
        <v>0</v>
      </c>
      <c r="S134" s="78">
        <f>'Scenario Inputs'!X73*('Scenario Inputs'!X3/'Scenario Inputs'!$G$3)</f>
        <v>0</v>
      </c>
      <c r="T134" s="78">
        <f>'Scenario Inputs'!Y73*('Scenario Inputs'!Y3/'Scenario Inputs'!$G$3)</f>
        <v>0</v>
      </c>
      <c r="U134" s="78">
        <f>'Scenario Inputs'!Z73*('Scenario Inputs'!Z3/'Scenario Inputs'!$G$3)</f>
        <v>0</v>
      </c>
      <c r="V134" s="78">
        <f>'Scenario Inputs'!AA73*('Scenario Inputs'!AA3/'Scenario Inputs'!$G$3)</f>
        <v>0</v>
      </c>
      <c r="W134" s="78">
        <f>'Scenario Inputs'!AB73*('Scenario Inputs'!AB3/'Scenario Inputs'!$G$3)</f>
        <v>0</v>
      </c>
      <c r="X134" s="78">
        <f>'Scenario Inputs'!AC73*('Scenario Inputs'!AC3/'Scenario Inputs'!$G$3)</f>
        <v>0</v>
      </c>
      <c r="Y134" s="78">
        <f>'Scenario Inputs'!AD73*('Scenario Inputs'!AD3/'Scenario Inputs'!$G$3)</f>
        <v>0</v>
      </c>
      <c r="Z134" s="78">
        <f>'Scenario Inputs'!AE73*('Scenario Inputs'!AE3/'Scenario Inputs'!$G$3)</f>
        <v>0</v>
      </c>
      <c r="AA134" s="78">
        <f>'Scenario Inputs'!AF73*('Scenario Inputs'!AF3/'Scenario Inputs'!$G$3)</f>
        <v>0</v>
      </c>
      <c r="AB134" s="78">
        <f>'Scenario Inputs'!AG73*('Scenario Inputs'!AG3/'Scenario Inputs'!$G$3)</f>
        <v>0</v>
      </c>
      <c r="AC134" s="165">
        <f>'Scenario Inputs'!AH73*('Scenario Inputs'!AH3/'Scenario Inputs'!$G$3)</f>
        <v>0</v>
      </c>
    </row>
    <row r="135" spans="2:29" x14ac:dyDescent="0.3">
      <c r="B135" s="17" t="s">
        <v>89</v>
      </c>
      <c r="C135" s="17" t="s">
        <v>86</v>
      </c>
      <c r="D135" s="17" t="s">
        <v>87</v>
      </c>
      <c r="E135" s="73">
        <f t="shared" ref="E135:AC135" si="146">E134+E133</f>
        <v>13.32208700597362</v>
      </c>
      <c r="F135" s="73">
        <f t="shared" si="146"/>
        <v>27.887466268060109</v>
      </c>
      <c r="G135" s="73">
        <f t="shared" si="146"/>
        <v>53.714231647541844</v>
      </c>
      <c r="H135" s="73">
        <f t="shared" si="146"/>
        <v>42.132726916468847</v>
      </c>
      <c r="I135" s="73">
        <f t="shared" si="146"/>
        <v>22.525183334668178</v>
      </c>
      <c r="J135" s="73">
        <f t="shared" si="146"/>
        <v>20.50018802180292</v>
      </c>
      <c r="K135" s="73">
        <f t="shared" si="146"/>
        <v>20.657814600628715</v>
      </c>
      <c r="L135" s="73">
        <f t="shared" si="146"/>
        <v>20.813546167398815</v>
      </c>
      <c r="M135" s="73">
        <f t="shared" si="146"/>
        <v>21.095956233620704</v>
      </c>
      <c r="N135" s="73">
        <f t="shared" si="146"/>
        <v>21.250050674150845</v>
      </c>
      <c r="O135" s="73">
        <f t="shared" si="146"/>
        <v>21.131367578825056</v>
      </c>
      <c r="P135" s="73">
        <f t="shared" si="146"/>
        <v>21.553994930401561</v>
      </c>
      <c r="Q135" s="73">
        <f t="shared" si="146"/>
        <v>21.985074829009594</v>
      </c>
      <c r="R135" s="73">
        <f t="shared" si="146"/>
        <v>22.424776325589782</v>
      </c>
      <c r="S135" s="73">
        <f t="shared" si="146"/>
        <v>22.873271852101581</v>
      </c>
      <c r="T135" s="73">
        <f t="shared" si="146"/>
        <v>0</v>
      </c>
      <c r="U135" s="73">
        <f t="shared" si="146"/>
        <v>0</v>
      </c>
      <c r="V135" s="73">
        <f t="shared" si="146"/>
        <v>0</v>
      </c>
      <c r="W135" s="73">
        <f t="shared" si="146"/>
        <v>0</v>
      </c>
      <c r="X135" s="73">
        <f t="shared" si="146"/>
        <v>0</v>
      </c>
      <c r="Y135" s="73">
        <f t="shared" si="146"/>
        <v>0</v>
      </c>
      <c r="Z135" s="73">
        <f t="shared" si="146"/>
        <v>0</v>
      </c>
      <c r="AA135" s="73">
        <f t="shared" si="146"/>
        <v>0</v>
      </c>
      <c r="AB135" s="73">
        <f t="shared" si="146"/>
        <v>0</v>
      </c>
      <c r="AC135" s="79">
        <f t="shared" si="146"/>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12.578370266215712</v>
      </c>
      <c r="F137" s="81">
        <f t="shared" ref="F137:AC137" si="147">F133</f>
        <v>26.159626627054458</v>
      </c>
      <c r="G137" s="81">
        <f t="shared" si="147"/>
        <v>49.208805744726561</v>
      </c>
      <c r="H137" s="81">
        <f t="shared" si="147"/>
        <v>34.664692035671429</v>
      </c>
      <c r="I137" s="81">
        <f t="shared" si="147"/>
        <v>14.147950763653169</v>
      </c>
      <c r="J137" s="81">
        <f t="shared" si="147"/>
        <v>20.50018802180292</v>
      </c>
      <c r="K137" s="81">
        <f t="shared" si="147"/>
        <v>20.657814600628715</v>
      </c>
      <c r="L137" s="81">
        <f t="shared" si="147"/>
        <v>20.813546167398815</v>
      </c>
      <c r="M137" s="81">
        <f t="shared" si="147"/>
        <v>21.095956233620704</v>
      </c>
      <c r="N137" s="81">
        <f t="shared" si="147"/>
        <v>21.250050674150845</v>
      </c>
      <c r="O137" s="81">
        <f t="shared" si="147"/>
        <v>21.131367578825056</v>
      </c>
      <c r="P137" s="81">
        <f t="shared" si="147"/>
        <v>21.553994930401561</v>
      </c>
      <c r="Q137" s="81">
        <f t="shared" si="147"/>
        <v>21.985074829009594</v>
      </c>
      <c r="R137" s="81">
        <f t="shared" si="147"/>
        <v>22.424776325589782</v>
      </c>
      <c r="S137" s="81">
        <f t="shared" si="147"/>
        <v>22.873271852101581</v>
      </c>
      <c r="T137" s="81">
        <f t="shared" si="147"/>
        <v>0</v>
      </c>
      <c r="U137" s="81">
        <f t="shared" si="147"/>
        <v>0</v>
      </c>
      <c r="V137" s="81">
        <f t="shared" si="147"/>
        <v>0</v>
      </c>
      <c r="W137" s="81">
        <f t="shared" si="147"/>
        <v>0</v>
      </c>
      <c r="X137" s="81">
        <f t="shared" si="147"/>
        <v>0</v>
      </c>
      <c r="Y137" s="81">
        <f t="shared" si="147"/>
        <v>0</v>
      </c>
      <c r="Z137" s="81">
        <f t="shared" si="147"/>
        <v>0</v>
      </c>
      <c r="AA137" s="81">
        <f t="shared" si="147"/>
        <v>0</v>
      </c>
      <c r="AB137" s="81">
        <f t="shared" si="147"/>
        <v>0</v>
      </c>
      <c r="AC137" s="81">
        <f t="shared" si="147"/>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12.164038749646567</v>
      </c>
      <c r="G141" s="74">
        <f t="shared" ref="G141:AC141" si="148">F150</f>
        <v>36.887853840315536</v>
      </c>
      <c r="H141" s="74">
        <f t="shared" si="148"/>
        <v>82.734703353397123</v>
      </c>
      <c r="I141" s="74">
        <f t="shared" si="148"/>
        <v>112.35266099842124</v>
      </c>
      <c r="J141" s="74">
        <f t="shared" si="148"/>
        <v>120.7318023111806</v>
      </c>
      <c r="K141" s="67">
        <f t="shared" si="148"/>
        <v>134.85846282678315</v>
      </c>
      <c r="L141" s="67">
        <f t="shared" si="148"/>
        <v>148.47081322935375</v>
      </c>
      <c r="M141" s="67">
        <f t="shared" si="148"/>
        <v>161.59129513152476</v>
      </c>
      <c r="N141" s="67">
        <f t="shared" si="148"/>
        <v>174.36562925571036</v>
      </c>
      <c r="O141" s="67">
        <f t="shared" si="148"/>
        <v>186.68606403729538</v>
      </c>
      <c r="P141" s="67">
        <f t="shared" si="148"/>
        <v>198.31023019206731</v>
      </c>
      <c r="Q141" s="67">
        <f t="shared" si="148"/>
        <v>209.79446960894833</v>
      </c>
      <c r="R141" s="67">
        <f t="shared" si="148"/>
        <v>221.15356061427505</v>
      </c>
      <c r="S141" s="67">
        <f t="shared" si="148"/>
        <v>232.4017475152516</v>
      </c>
      <c r="T141" s="67">
        <f t="shared" si="148"/>
        <v>243.55276907401912</v>
      </c>
      <c r="U141" s="67">
        <f t="shared" si="148"/>
        <v>232.05766290037118</v>
      </c>
      <c r="V141" s="67">
        <f t="shared" si="148"/>
        <v>221.10509814986463</v>
      </c>
      <c r="W141" s="67">
        <f t="shared" si="148"/>
        <v>210.66946816942658</v>
      </c>
      <c r="X141" s="67">
        <f t="shared" si="148"/>
        <v>200.72637487855326</v>
      </c>
      <c r="Y141" s="67">
        <f t="shared" si="148"/>
        <v>191.25257172758526</v>
      </c>
      <c r="Z141" s="67">
        <f t="shared" si="148"/>
        <v>182.2259093482154</v>
      </c>
      <c r="AA141" s="67">
        <f t="shared" si="148"/>
        <v>173.62528376916208</v>
      </c>
      <c r="AB141" s="67">
        <f t="shared" si="148"/>
        <v>165.43058707593869</v>
      </c>
      <c r="AC141" s="67">
        <f t="shared" si="148"/>
        <v>157.62266039936335</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0.24328077499293424</v>
      </c>
      <c r="G143" s="43">
        <f t="shared" ref="G143:AC143" si="149">G142*G141</f>
        <v>0.7377570768063032</v>
      </c>
      <c r="H143" s="25">
        <f t="shared" si="149"/>
        <v>1.654694067067944</v>
      </c>
      <c r="I143" s="25">
        <f t="shared" si="149"/>
        <v>2.2470532199684268</v>
      </c>
      <c r="J143" s="25">
        <f t="shared" si="149"/>
        <v>2.4146360462235874</v>
      </c>
      <c r="K143" s="25">
        <f t="shared" si="149"/>
        <v>2.6971692565356653</v>
      </c>
      <c r="L143" s="25">
        <f t="shared" si="149"/>
        <v>2.9694162645871107</v>
      </c>
      <c r="M143" s="25">
        <f t="shared" si="149"/>
        <v>3.2318259026304621</v>
      </c>
      <c r="N143" s="25">
        <f t="shared" si="149"/>
        <v>3.4873125851142102</v>
      </c>
      <c r="O143" s="25">
        <f t="shared" si="149"/>
        <v>3.733721280745911</v>
      </c>
      <c r="P143" s="25">
        <f t="shared" si="149"/>
        <v>3.9662046038413497</v>
      </c>
      <c r="Q143" s="25">
        <f t="shared" si="149"/>
        <v>4.1958893921789704</v>
      </c>
      <c r="R143" s="25">
        <f t="shared" si="149"/>
        <v>4.4230712122855049</v>
      </c>
      <c r="S143" s="25">
        <f t="shared" si="149"/>
        <v>4.6480349503050364</v>
      </c>
      <c r="T143" s="25">
        <f t="shared" si="149"/>
        <v>4.871055381480387</v>
      </c>
      <c r="U143" s="25">
        <f t="shared" si="149"/>
        <v>4.641153258007428</v>
      </c>
      <c r="V143" s="25">
        <f t="shared" si="149"/>
        <v>4.4221019629972966</v>
      </c>
      <c r="W143" s="25">
        <f t="shared" si="149"/>
        <v>4.2133893633885355</v>
      </c>
      <c r="X143" s="25">
        <f t="shared" si="149"/>
        <v>4.014527497571069</v>
      </c>
      <c r="Y143" s="25">
        <f t="shared" si="149"/>
        <v>3.8250514345517086</v>
      </c>
      <c r="Z143" s="25">
        <f t="shared" si="149"/>
        <v>3.6445181869643113</v>
      </c>
      <c r="AA143" s="25">
        <f t="shared" si="149"/>
        <v>3.4725056753832448</v>
      </c>
      <c r="AB143" s="25">
        <f t="shared" si="149"/>
        <v>3.3086117415187766</v>
      </c>
      <c r="AC143" s="25">
        <f t="shared" si="149"/>
        <v>3.15245320798727</v>
      </c>
    </row>
    <row r="144" spans="2:29" x14ac:dyDescent="0.3">
      <c r="B144" s="19" t="s">
        <v>96</v>
      </c>
      <c r="C144" s="3" t="s">
        <v>86</v>
      </c>
      <c r="D144" s="3" t="s">
        <v>87</v>
      </c>
      <c r="E144" s="43">
        <f t="shared" ref="E144" si="150">E137</f>
        <v>12.578370266215712</v>
      </c>
      <c r="F144" s="43">
        <f t="shared" ref="F144:AC144" si="151">F137</f>
        <v>26.159626627054458</v>
      </c>
      <c r="G144" s="43">
        <f t="shared" si="151"/>
        <v>49.208805744726561</v>
      </c>
      <c r="H144" s="43">
        <f t="shared" si="151"/>
        <v>34.664692035671429</v>
      </c>
      <c r="I144" s="43">
        <f t="shared" si="151"/>
        <v>14.147950763653169</v>
      </c>
      <c r="J144" s="25">
        <f t="shared" si="151"/>
        <v>20.50018802180292</v>
      </c>
      <c r="K144" s="25">
        <f t="shared" si="151"/>
        <v>20.657814600628715</v>
      </c>
      <c r="L144" s="25">
        <f t="shared" si="151"/>
        <v>20.813546167398815</v>
      </c>
      <c r="M144" s="25">
        <f t="shared" si="151"/>
        <v>21.095956233620704</v>
      </c>
      <c r="N144" s="25">
        <f t="shared" si="151"/>
        <v>21.250050674150845</v>
      </c>
      <c r="O144" s="25">
        <f t="shared" si="151"/>
        <v>21.131367578825056</v>
      </c>
      <c r="P144" s="25">
        <f t="shared" si="151"/>
        <v>21.553994930401561</v>
      </c>
      <c r="Q144" s="25">
        <f t="shared" si="151"/>
        <v>21.985074829009594</v>
      </c>
      <c r="R144" s="25">
        <f t="shared" si="151"/>
        <v>22.424776325589782</v>
      </c>
      <c r="S144" s="25">
        <f t="shared" si="151"/>
        <v>22.873271852101581</v>
      </c>
      <c r="T144" s="25">
        <f t="shared" si="151"/>
        <v>0</v>
      </c>
      <c r="U144" s="25">
        <f t="shared" si="151"/>
        <v>0</v>
      </c>
      <c r="V144" s="25">
        <f t="shared" si="151"/>
        <v>0</v>
      </c>
      <c r="W144" s="25">
        <f t="shared" si="151"/>
        <v>0</v>
      </c>
      <c r="X144" s="25">
        <f t="shared" si="151"/>
        <v>0</v>
      </c>
      <c r="Y144" s="25">
        <f t="shared" si="151"/>
        <v>0</v>
      </c>
      <c r="Z144" s="25">
        <f t="shared" si="151"/>
        <v>0</v>
      </c>
      <c r="AA144" s="25">
        <f t="shared" si="151"/>
        <v>0</v>
      </c>
      <c r="AB144" s="25">
        <f t="shared" si="151"/>
        <v>0</v>
      </c>
      <c r="AC144" s="25">
        <f t="shared" si="151"/>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Inputs'!J78</f>
        <v>6.5879999999999994E-2</v>
      </c>
      <c r="F146" s="26">
        <f>'Scenario Inputs'!K78</f>
        <v>6.5879999999999994E-2</v>
      </c>
      <c r="G146" s="26">
        <f>'Scenario Inputs'!L78</f>
        <v>6.5879999999999994E-2</v>
      </c>
      <c r="H146" s="26">
        <f>'Scenario Inputs'!M78</f>
        <v>6.5879999999999994E-2</v>
      </c>
      <c r="I146" s="26">
        <f>'Scenario Inputs'!N78</f>
        <v>6.5879999999999994E-2</v>
      </c>
      <c r="J146" s="26">
        <f>'Scenario Inputs'!O78</f>
        <v>6.5879999999999994E-2</v>
      </c>
      <c r="K146" s="26">
        <f>'Scenario Inputs'!P78</f>
        <v>6.5879999999999994E-2</v>
      </c>
      <c r="L146" s="26">
        <f>'Scenario Inputs'!Q78</f>
        <v>6.5879999999999994E-2</v>
      </c>
      <c r="M146" s="26">
        <f>'Scenario Inputs'!R78</f>
        <v>6.5879999999999994E-2</v>
      </c>
      <c r="N146" s="26">
        <f>'Scenario Inputs'!S78</f>
        <v>6.5879999999999994E-2</v>
      </c>
      <c r="O146" s="26">
        <f>'Scenario Inputs'!T78</f>
        <v>6.5879999999999994E-2</v>
      </c>
      <c r="P146" s="26">
        <f>'Scenario Inputs'!U78</f>
        <v>6.5879999999999994E-2</v>
      </c>
      <c r="Q146" s="26">
        <f>'Scenario Inputs'!V78</f>
        <v>6.5879999999999994E-2</v>
      </c>
      <c r="R146" s="26">
        <f>'Scenario Inputs'!W78</f>
        <v>6.5879999999999994E-2</v>
      </c>
      <c r="S146" s="26">
        <f>'Scenario Inputs'!X78</f>
        <v>6.5879999999999994E-2</v>
      </c>
      <c r="T146" s="26">
        <f>'Scenario Inputs'!Y78</f>
        <v>6.5879999999999994E-2</v>
      </c>
      <c r="U146" s="26">
        <f>'Scenario Inputs'!Z78</f>
        <v>6.5879999999999994E-2</v>
      </c>
      <c r="V146" s="26">
        <f>'Scenario Inputs'!AA78</f>
        <v>6.5879999999999994E-2</v>
      </c>
      <c r="W146" s="26">
        <f>'Scenario Inputs'!AB78</f>
        <v>6.5879999999999994E-2</v>
      </c>
      <c r="X146" s="26">
        <f>'Scenario Inputs'!AC78</f>
        <v>6.5879999999999994E-2</v>
      </c>
      <c r="Y146" s="26">
        <f>'Scenario Inputs'!AD78</f>
        <v>6.5879999999999994E-2</v>
      </c>
      <c r="Z146" s="26">
        <f>'Scenario Inputs'!AE78</f>
        <v>6.5879999999999994E-2</v>
      </c>
      <c r="AA146" s="26">
        <f>'Scenario Inputs'!AF78</f>
        <v>6.5879999999999994E-2</v>
      </c>
      <c r="AB146" s="26">
        <f>'Scenario Inputs'!AG78</f>
        <v>6.5879999999999994E-2</v>
      </c>
      <c r="AC146" s="26">
        <f>'Scenario Inputs'!AH78</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152">(E141+E143)*E146</f>
        <v>0</v>
      </c>
      <c r="F148" s="43">
        <f t="shared" ref="F148:AC148" si="153">(F141+F143)*F146</f>
        <v>0.81739421028325021</v>
      </c>
      <c r="G148" s="43">
        <f t="shared" si="153"/>
        <v>2.4787752472199864</v>
      </c>
      <c r="H148" s="43">
        <f t="shared" si="153"/>
        <v>5.5595735020602381</v>
      </c>
      <c r="I148" s="43">
        <f t="shared" si="153"/>
        <v>7.5498291727075104</v>
      </c>
      <c r="J148" s="25">
        <f t="shared" si="153"/>
        <v>8.1128873589857875</v>
      </c>
      <c r="K148" s="25">
        <f t="shared" si="153"/>
        <v>9.0621650416490418</v>
      </c>
      <c r="L148" s="25">
        <f t="shared" si="153"/>
        <v>9.9768823190608238</v>
      </c>
      <c r="M148" s="25">
        <f t="shared" si="153"/>
        <v>10.858547213730146</v>
      </c>
      <c r="N148" s="25">
        <f t="shared" si="153"/>
        <v>11.716951808473521</v>
      </c>
      <c r="O148" s="25">
        <f t="shared" si="153"/>
        <v>12.544855456752559</v>
      </c>
      <c r="P148" s="25">
        <f t="shared" si="153"/>
        <v>13.325971524354461</v>
      </c>
      <c r="Q148" s="25">
        <f t="shared" si="153"/>
        <v>14.097684850994266</v>
      </c>
      <c r="R148" s="25">
        <f t="shared" si="153"/>
        <v>14.860988504733808</v>
      </c>
      <c r="S148" s="25">
        <f t="shared" si="153"/>
        <v>15.61683966883087</v>
      </c>
      <c r="T148" s="25">
        <f t="shared" si="153"/>
        <v>16.366161555128304</v>
      </c>
      <c r="U148" s="25">
        <f t="shared" si="153"/>
        <v>15.593718008513981</v>
      </c>
      <c r="V148" s="25">
        <f t="shared" si="153"/>
        <v>14.857731943435342</v>
      </c>
      <c r="W148" s="25">
        <f t="shared" si="153"/>
        <v>14.156482654261858</v>
      </c>
      <c r="X148" s="25">
        <f t="shared" si="153"/>
        <v>13.488330648539069</v>
      </c>
      <c r="Y148" s="25">
        <f t="shared" si="153"/>
        <v>12.851713813921583</v>
      </c>
      <c r="Z148" s="25">
        <f t="shared" si="153"/>
        <v>12.245143766017639</v>
      </c>
      <c r="AA148" s="25">
        <f t="shared" si="153"/>
        <v>11.667202368606645</v>
      </c>
      <c r="AB148" s="25">
        <f t="shared" si="153"/>
        <v>11.116538418094096</v>
      </c>
      <c r="AC148" s="25">
        <f t="shared" si="153"/>
        <v>10.591864484452257</v>
      </c>
    </row>
    <row r="149" spans="2:29" x14ac:dyDescent="0.3">
      <c r="B149" s="18" t="s">
        <v>234</v>
      </c>
      <c r="C149" s="3" t="s">
        <v>86</v>
      </c>
      <c r="D149" s="3" t="s">
        <v>87</v>
      </c>
      <c r="E149" s="43">
        <f t="shared" ref="E149" si="154">E144*E145*E146</f>
        <v>0.41433151656914552</v>
      </c>
      <c r="F149" s="43">
        <f t="shared" ref="F149:AC149" si="155">F144*F145*F146</f>
        <v>0.86169810109517375</v>
      </c>
      <c r="G149" s="43">
        <f t="shared" si="155"/>
        <v>1.6209380612312927</v>
      </c>
      <c r="H149" s="43">
        <f t="shared" si="155"/>
        <v>1.1418549556550168</v>
      </c>
      <c r="I149" s="43">
        <f t="shared" si="155"/>
        <v>0.46603349815473533</v>
      </c>
      <c r="J149" s="25">
        <f t="shared" si="155"/>
        <v>0.67527619343818812</v>
      </c>
      <c r="K149" s="25">
        <f t="shared" si="155"/>
        <v>0.68046841294470983</v>
      </c>
      <c r="L149" s="25">
        <f t="shared" si="155"/>
        <v>0.68559821075411687</v>
      </c>
      <c r="M149" s="25">
        <f t="shared" si="155"/>
        <v>0.69490079833546592</v>
      </c>
      <c r="N149" s="25">
        <f t="shared" si="155"/>
        <v>0.69997666920652879</v>
      </c>
      <c r="O149" s="25">
        <f t="shared" si="155"/>
        <v>0.69606724804649733</v>
      </c>
      <c r="P149" s="25">
        <f t="shared" si="155"/>
        <v>0.70998859300742734</v>
      </c>
      <c r="Q149" s="25">
        <f t="shared" si="155"/>
        <v>0.72418836486757598</v>
      </c>
      <c r="R149" s="25">
        <f t="shared" si="155"/>
        <v>0.73867213216492733</v>
      </c>
      <c r="S149" s="25">
        <f t="shared" si="155"/>
        <v>0.75344557480822605</v>
      </c>
      <c r="T149" s="25">
        <f t="shared" si="155"/>
        <v>0</v>
      </c>
      <c r="U149" s="25">
        <f t="shared" si="155"/>
        <v>0</v>
      </c>
      <c r="V149" s="25">
        <f t="shared" si="155"/>
        <v>0</v>
      </c>
      <c r="W149" s="25">
        <f t="shared" si="155"/>
        <v>0</v>
      </c>
      <c r="X149" s="25">
        <f t="shared" si="155"/>
        <v>0</v>
      </c>
      <c r="Y149" s="25">
        <f t="shared" si="155"/>
        <v>0</v>
      </c>
      <c r="Z149" s="25">
        <f t="shared" si="155"/>
        <v>0</v>
      </c>
      <c r="AA149" s="25">
        <f t="shared" si="155"/>
        <v>0</v>
      </c>
      <c r="AB149" s="25">
        <f t="shared" si="155"/>
        <v>0</v>
      </c>
      <c r="AC149" s="25">
        <f t="shared" si="155"/>
        <v>0</v>
      </c>
    </row>
    <row r="150" spans="2:29" x14ac:dyDescent="0.3">
      <c r="B150" s="22" t="s">
        <v>244</v>
      </c>
      <c r="C150" s="23" t="s">
        <v>86</v>
      </c>
      <c r="D150" s="23" t="s">
        <v>87</v>
      </c>
      <c r="E150" s="76">
        <f>E141+E143+E144-E148-E149</f>
        <v>12.164038749646567</v>
      </c>
      <c r="F150" s="76">
        <f>F141+F143+F144-F148-F149</f>
        <v>36.887853840315536</v>
      </c>
      <c r="G150" s="76">
        <f t="shared" ref="G150:AC150" si="156">G141+G143+G144-G148-G149</f>
        <v>82.734703353397123</v>
      </c>
      <c r="H150" s="76">
        <f t="shared" si="156"/>
        <v>112.35266099842124</v>
      </c>
      <c r="I150" s="76">
        <f t="shared" si="156"/>
        <v>120.7318023111806</v>
      </c>
      <c r="J150" s="76">
        <f t="shared" si="156"/>
        <v>134.85846282678315</v>
      </c>
      <c r="K150" s="76">
        <f t="shared" si="156"/>
        <v>148.47081322935375</v>
      </c>
      <c r="L150" s="76">
        <f t="shared" si="156"/>
        <v>161.59129513152476</v>
      </c>
      <c r="M150" s="76">
        <f t="shared" si="156"/>
        <v>174.36562925571036</v>
      </c>
      <c r="N150" s="76">
        <f t="shared" si="156"/>
        <v>186.68606403729538</v>
      </c>
      <c r="O150" s="76">
        <f t="shared" si="156"/>
        <v>198.31023019206731</v>
      </c>
      <c r="P150" s="76">
        <f t="shared" si="156"/>
        <v>209.79446960894833</v>
      </c>
      <c r="Q150" s="76">
        <f t="shared" si="156"/>
        <v>221.15356061427505</v>
      </c>
      <c r="R150" s="76">
        <f t="shared" si="156"/>
        <v>232.4017475152516</v>
      </c>
      <c r="S150" s="76">
        <f t="shared" si="156"/>
        <v>243.55276907401912</v>
      </c>
      <c r="T150" s="76">
        <f t="shared" si="156"/>
        <v>232.05766290037118</v>
      </c>
      <c r="U150" s="76">
        <f t="shared" si="156"/>
        <v>221.10509814986463</v>
      </c>
      <c r="V150" s="76">
        <f t="shared" si="156"/>
        <v>210.66946816942658</v>
      </c>
      <c r="W150" s="76">
        <f t="shared" si="156"/>
        <v>200.72637487855326</v>
      </c>
      <c r="X150" s="76">
        <f t="shared" si="156"/>
        <v>191.25257172758526</v>
      </c>
      <c r="Y150" s="76">
        <f t="shared" si="156"/>
        <v>182.2259093482154</v>
      </c>
      <c r="Z150" s="76">
        <f t="shared" si="156"/>
        <v>173.62528376916208</v>
      </c>
      <c r="AA150" s="76">
        <f t="shared" si="156"/>
        <v>165.43058707593869</v>
      </c>
      <c r="AB150" s="76">
        <f t="shared" si="156"/>
        <v>157.62266039936335</v>
      </c>
      <c r="AC150" s="76">
        <f t="shared" si="156"/>
        <v>150.18324912289836</v>
      </c>
    </row>
    <row r="151" spans="2:29" x14ac:dyDescent="0.3">
      <c r="B151" s="27" t="s">
        <v>245</v>
      </c>
      <c r="C151" s="28" t="s">
        <v>86</v>
      </c>
      <c r="D151" s="28" t="s">
        <v>87</v>
      </c>
      <c r="E151" s="170">
        <f t="shared" ref="E151" si="157">AVERAGE(SUM(E141,E143),(E150*(1/(1+E158))))</f>
        <v>5.891716918360248</v>
      </c>
      <c r="F151" s="170">
        <f t="shared" ref="F151" si="158">AVERAGE(SUM(F141,F143),(F150*(1/(1+F158))))</f>
        <v>24.070488126320299</v>
      </c>
      <c r="G151" s="170">
        <f t="shared" ref="G151" si="159">AVERAGE(SUM(G141,G143),(G150*(1/(1+G158))))</f>
        <v>58.885799429982569</v>
      </c>
      <c r="H151" s="170">
        <f t="shared" ref="H151" si="160">AVERAGE(SUM(H141,H143),(H150*(1/(1+H158))))</f>
        <v>96.613308125335351</v>
      </c>
      <c r="I151" s="170">
        <f t="shared" ref="I151" si="161">AVERAGE(SUM(I141,I143),(I150*(1/(1+I158))))</f>
        <v>115.77694822184648</v>
      </c>
      <c r="J151" s="170">
        <f t="shared" ref="J151" si="162">AVERAGE(SUM(J141,J143),(J150*(1/(1+J158))))</f>
        <v>126.892633509218</v>
      </c>
      <c r="K151" s="170">
        <f t="shared" ref="K151" si="163">AVERAGE(SUM(K141,K143),(K150*(1/(1+K158))))</f>
        <v>140.6904447490864</v>
      </c>
      <c r="L151" s="170">
        <f t="shared" ref="L151" si="164">AVERAGE(SUM(L141,L143),(L150*(1/(1+L158))))</f>
        <v>153.98771870489196</v>
      </c>
      <c r="M151" s="170">
        <f t="shared" ref="M151" si="165">AVERAGE(SUM(M141,M143),(M150*(1/(1+M158))))</f>
        <v>166.86648120665933</v>
      </c>
      <c r="N151" s="170">
        <f t="shared" ref="N151" si="166">AVERAGE(SUM(N141,N143),(N150*(1/(1+N158))))</f>
        <v>179.34885977892986</v>
      </c>
      <c r="O151" s="170">
        <f t="shared" ref="O151" si="167">AVERAGE(SUM(O141,O143),(O150*(1/(1+O158))))</f>
        <v>191.26250827079403</v>
      </c>
      <c r="P151" s="170">
        <f t="shared" ref="P151" si="168">AVERAGE(SUM(P141,P143),(P150*(1/(1+P158))))</f>
        <v>202.75328550264692</v>
      </c>
      <c r="Q151" s="170">
        <f t="shared" ref="Q151" si="169">AVERAGE(SUM(Q141,Q143),(Q150*(1/(1+Q158))))</f>
        <v>214.11208379886602</v>
      </c>
      <c r="R151" s="170">
        <f t="shared" ref="R151" si="170">AVERAGE(SUM(R141,R143),(R150*(1/(1+R158))))</f>
        <v>225.35333941190063</v>
      </c>
      <c r="S151" s="170">
        <f t="shared" ref="S151" si="171">AVERAGE(SUM(S141,S143),(S150*(1/(1+S158))))</f>
        <v>236.49097138100032</v>
      </c>
      <c r="T151" s="170">
        <f t="shared" ref="T151" si="172">AVERAGE(SUM(T141,T143),(T150*(1/(1+T158))))</f>
        <v>236.61027651156803</v>
      </c>
      <c r="U151" s="170">
        <f t="shared" ref="U151" si="173">AVERAGE(SUM(U141,U143),(U150*(1/(1+U158))))</f>
        <v>225.44283932488563</v>
      </c>
      <c r="V151" s="170">
        <f t="shared" ref="V151" si="174">AVERAGE(SUM(V141,V143),(V150*(1/(1+V158))))</f>
        <v>214.80247837156543</v>
      </c>
      <c r="W151" s="170">
        <f t="shared" ref="W151" si="175">AVERAGE(SUM(W141,W143),(W150*(1/(1+W158))))</f>
        <v>204.66431691837562</v>
      </c>
      <c r="X151" s="170">
        <f t="shared" ref="X151" si="176">AVERAGE(SUM(X141,X143),(X150*(1/(1+X158))))</f>
        <v>195.00465235418892</v>
      </c>
      <c r="Y151" s="170">
        <f t="shared" ref="Y151" si="177">AVERAGE(SUM(Y141,Y143),(Y150*(1/(1+Y158))))</f>
        <v>185.80090077423685</v>
      </c>
      <c r="Z151" s="170">
        <f t="shared" ref="Z151" si="178">AVERAGE(SUM(Z141,Z143),(Z150*(1/(1+Z158))))</f>
        <v>177.03154417985473</v>
      </c>
      <c r="AA151" s="170">
        <f t="shared" ref="AA151" si="179">AVERAGE(SUM(AA141,AA143),(AA150*(1/(1+AA158))))</f>
        <v>168.67608017027163</v>
      </c>
      <c r="AB151" s="170">
        <f t="shared" ref="AB151" si="180">AVERAGE(SUM(AB141,AB143),(AB150*(1/(1+AB158))))</f>
        <v>160.71497400882723</v>
      </c>
      <c r="AC151" s="170">
        <f t="shared" ref="AC151" si="181">AVERAGE(SUM(AC141,AC143),(AC150*(1/(1+AC158))))</f>
        <v>153.12961295154821</v>
      </c>
    </row>
    <row r="152" spans="2:29" ht="15" thickBot="1" x14ac:dyDescent="0.35">
      <c r="B152" s="56" t="s">
        <v>229</v>
      </c>
      <c r="C152" s="57" t="s">
        <v>86</v>
      </c>
      <c r="D152" s="57" t="s">
        <v>87</v>
      </c>
      <c r="E152" s="75">
        <f t="shared" ref="E152" si="182">E148+E149</f>
        <v>0.41433151656914552</v>
      </c>
      <c r="F152" s="75">
        <f t="shared" ref="F152:AC152" si="183">F148+F149</f>
        <v>1.679092311378424</v>
      </c>
      <c r="G152" s="75">
        <f t="shared" si="183"/>
        <v>4.0997133084512791</v>
      </c>
      <c r="H152" s="75">
        <f t="shared" si="183"/>
        <v>6.701428457715255</v>
      </c>
      <c r="I152" s="75">
        <f t="shared" si="183"/>
        <v>8.015862670862246</v>
      </c>
      <c r="J152" s="58">
        <f t="shared" si="183"/>
        <v>8.7881635524239758</v>
      </c>
      <c r="K152" s="58">
        <f t="shared" si="183"/>
        <v>9.7426334545937507</v>
      </c>
      <c r="L152" s="58">
        <f t="shared" si="183"/>
        <v>10.662480529814941</v>
      </c>
      <c r="M152" s="58">
        <f t="shared" si="183"/>
        <v>11.553448012065612</v>
      </c>
      <c r="N152" s="58">
        <f t="shared" si="183"/>
        <v>12.416928477680049</v>
      </c>
      <c r="O152" s="58">
        <f t="shared" si="183"/>
        <v>13.240922704799058</v>
      </c>
      <c r="P152" s="58">
        <f t="shared" si="183"/>
        <v>14.035960117361888</v>
      </c>
      <c r="Q152" s="58">
        <f t="shared" si="183"/>
        <v>14.821873215861842</v>
      </c>
      <c r="R152" s="58">
        <f t="shared" si="183"/>
        <v>15.599660636898735</v>
      </c>
      <c r="S152" s="58">
        <f t="shared" si="183"/>
        <v>16.370285243639096</v>
      </c>
      <c r="T152" s="58">
        <f t="shared" si="183"/>
        <v>16.366161555128304</v>
      </c>
      <c r="U152" s="58">
        <f t="shared" si="183"/>
        <v>15.593718008513981</v>
      </c>
      <c r="V152" s="58">
        <f t="shared" si="183"/>
        <v>14.857731943435342</v>
      </c>
      <c r="W152" s="58">
        <f t="shared" si="183"/>
        <v>14.156482654261858</v>
      </c>
      <c r="X152" s="58">
        <f t="shared" si="183"/>
        <v>13.488330648539069</v>
      </c>
      <c r="Y152" s="58">
        <f t="shared" si="183"/>
        <v>12.851713813921583</v>
      </c>
      <c r="Z152" s="58">
        <f t="shared" si="183"/>
        <v>12.245143766017639</v>
      </c>
      <c r="AA152" s="58">
        <f t="shared" si="183"/>
        <v>11.667202368606645</v>
      </c>
      <c r="AB152" s="58">
        <f t="shared" si="183"/>
        <v>11.116538418094096</v>
      </c>
      <c r="AC152" s="58">
        <f t="shared" si="183"/>
        <v>10.591864484452257</v>
      </c>
    </row>
    <row r="153" spans="2:29" ht="15" thickTop="1" x14ac:dyDescent="0.3"/>
    <row r="154" spans="2:29" x14ac:dyDescent="0.3">
      <c r="B154" s="32" t="s">
        <v>97</v>
      </c>
    </row>
    <row r="155" spans="2:29" x14ac:dyDescent="0.3">
      <c r="B155" s="206" t="s">
        <v>98</v>
      </c>
      <c r="C155" s="37" t="s">
        <v>86</v>
      </c>
      <c r="D155" s="195" t="s">
        <v>87</v>
      </c>
      <c r="E155" s="171">
        <f>E134</f>
        <v>0.7437167397579072</v>
      </c>
      <c r="F155" s="171">
        <f t="shared" ref="F155:AC155" si="184">F134</f>
        <v>1.7278396410056531</v>
      </c>
      <c r="G155" s="171">
        <f t="shared" si="184"/>
        <v>4.5054259028152845</v>
      </c>
      <c r="H155" s="171">
        <f t="shared" si="184"/>
        <v>7.4680348807974157</v>
      </c>
      <c r="I155" s="171">
        <f t="shared" si="184"/>
        <v>8.3772325710150106</v>
      </c>
      <c r="J155" s="171">
        <f t="shared" si="184"/>
        <v>0</v>
      </c>
      <c r="K155" s="171">
        <f t="shared" si="184"/>
        <v>0</v>
      </c>
      <c r="L155" s="171">
        <f t="shared" si="184"/>
        <v>0</v>
      </c>
      <c r="M155" s="171">
        <f t="shared" si="184"/>
        <v>0</v>
      </c>
      <c r="N155" s="171">
        <f t="shared" si="184"/>
        <v>0</v>
      </c>
      <c r="O155" s="171">
        <f t="shared" si="184"/>
        <v>0</v>
      </c>
      <c r="P155" s="171">
        <f t="shared" si="184"/>
        <v>0</v>
      </c>
      <c r="Q155" s="171">
        <f t="shared" si="184"/>
        <v>0</v>
      </c>
      <c r="R155" s="171">
        <f t="shared" si="184"/>
        <v>0</v>
      </c>
      <c r="S155" s="171">
        <f t="shared" si="184"/>
        <v>0</v>
      </c>
      <c r="T155" s="171">
        <f t="shared" si="184"/>
        <v>0</v>
      </c>
      <c r="U155" s="171">
        <f t="shared" si="184"/>
        <v>0</v>
      </c>
      <c r="V155" s="171">
        <f t="shared" si="184"/>
        <v>0</v>
      </c>
      <c r="W155" s="171">
        <f t="shared" si="184"/>
        <v>0</v>
      </c>
      <c r="X155" s="171">
        <f t="shared" si="184"/>
        <v>0</v>
      </c>
      <c r="Y155" s="171">
        <f t="shared" si="184"/>
        <v>0</v>
      </c>
      <c r="Z155" s="171">
        <f t="shared" si="184"/>
        <v>0</v>
      </c>
      <c r="AA155" s="171">
        <f t="shared" si="184"/>
        <v>0</v>
      </c>
      <c r="AB155" s="171">
        <f t="shared" si="184"/>
        <v>0</v>
      </c>
      <c r="AC155" s="171">
        <f t="shared" si="184"/>
        <v>0</v>
      </c>
    </row>
    <row r="156" spans="2:29" x14ac:dyDescent="0.3">
      <c r="B156" s="3" t="s">
        <v>230</v>
      </c>
      <c r="C156" s="36" t="s">
        <v>86</v>
      </c>
      <c r="D156" s="36" t="s">
        <v>87</v>
      </c>
      <c r="E156" s="77">
        <f t="shared" ref="E156" si="185">E152</f>
        <v>0.41433151656914552</v>
      </c>
      <c r="F156" s="77">
        <f t="shared" ref="F156:AC156" si="186">F152</f>
        <v>1.679092311378424</v>
      </c>
      <c r="G156" s="77">
        <f t="shared" si="186"/>
        <v>4.0997133084512791</v>
      </c>
      <c r="H156" s="77">
        <f t="shared" si="186"/>
        <v>6.701428457715255</v>
      </c>
      <c r="I156" s="77">
        <f t="shared" si="186"/>
        <v>8.015862670862246</v>
      </c>
      <c r="J156" s="77">
        <f t="shared" si="186"/>
        <v>8.7881635524239758</v>
      </c>
      <c r="K156" s="77">
        <f t="shared" si="186"/>
        <v>9.7426334545937507</v>
      </c>
      <c r="L156" s="77">
        <f t="shared" si="186"/>
        <v>10.662480529814941</v>
      </c>
      <c r="M156" s="77">
        <f t="shared" si="186"/>
        <v>11.553448012065612</v>
      </c>
      <c r="N156" s="77">
        <f t="shared" si="186"/>
        <v>12.416928477680049</v>
      </c>
      <c r="O156" s="77">
        <f t="shared" si="186"/>
        <v>13.240922704799058</v>
      </c>
      <c r="P156" s="77">
        <f t="shared" si="186"/>
        <v>14.035960117361888</v>
      </c>
      <c r="Q156" s="77">
        <f t="shared" si="186"/>
        <v>14.821873215861842</v>
      </c>
      <c r="R156" s="77">
        <f t="shared" si="186"/>
        <v>15.599660636898735</v>
      </c>
      <c r="S156" s="77">
        <f t="shared" si="186"/>
        <v>16.370285243639096</v>
      </c>
      <c r="T156" s="77">
        <f t="shared" si="186"/>
        <v>16.366161555128304</v>
      </c>
      <c r="U156" s="77">
        <f t="shared" si="186"/>
        <v>15.593718008513981</v>
      </c>
      <c r="V156" s="77">
        <f t="shared" si="186"/>
        <v>14.857731943435342</v>
      </c>
      <c r="W156" s="77">
        <f t="shared" si="186"/>
        <v>14.156482654261858</v>
      </c>
      <c r="X156" s="77">
        <f t="shared" si="186"/>
        <v>13.488330648539069</v>
      </c>
      <c r="Y156" s="77">
        <f t="shared" si="186"/>
        <v>12.851713813921583</v>
      </c>
      <c r="Z156" s="77">
        <f t="shared" si="186"/>
        <v>12.245143766017639</v>
      </c>
      <c r="AA156" s="77">
        <f t="shared" si="186"/>
        <v>11.667202368606645</v>
      </c>
      <c r="AB156" s="77">
        <f t="shared" si="186"/>
        <v>11.116538418094096</v>
      </c>
      <c r="AC156" s="77">
        <f t="shared" si="186"/>
        <v>10.591864484452257</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 si="187">E158*E151</f>
        <v>0.19030245646303603</v>
      </c>
      <c r="F159" s="77">
        <f t="shared" ref="F159:AC159" si="188">F158*F151</f>
        <v>0.77747676648014574</v>
      </c>
      <c r="G159" s="77">
        <f t="shared" si="188"/>
        <v>1.9020113215884371</v>
      </c>
      <c r="H159" s="77">
        <f t="shared" si="188"/>
        <v>3.1206098524483319</v>
      </c>
      <c r="I159" s="77">
        <f t="shared" si="188"/>
        <v>3.7395954275656416</v>
      </c>
      <c r="J159" s="77">
        <f t="shared" si="188"/>
        <v>4.0986320623477415</v>
      </c>
      <c r="K159" s="77">
        <f t="shared" si="188"/>
        <v>4.5443013653954907</v>
      </c>
      <c r="L159" s="77">
        <f t="shared" si="188"/>
        <v>4.9738033141680109</v>
      </c>
      <c r="M159" s="77">
        <f t="shared" si="188"/>
        <v>5.3897873429750964</v>
      </c>
      <c r="N159" s="77">
        <f t="shared" si="188"/>
        <v>5.7929681708594352</v>
      </c>
      <c r="O159" s="77">
        <f t="shared" si="188"/>
        <v>6.1777790171466478</v>
      </c>
      <c r="P159" s="77">
        <f t="shared" si="188"/>
        <v>6.548931121735496</v>
      </c>
      <c r="Q159" s="77">
        <f t="shared" si="188"/>
        <v>6.915820306703373</v>
      </c>
      <c r="R159" s="77">
        <f t="shared" si="188"/>
        <v>7.2789128630043907</v>
      </c>
      <c r="S159" s="77">
        <f t="shared" si="188"/>
        <v>7.6386583756063109</v>
      </c>
      <c r="T159" s="77">
        <f t="shared" si="188"/>
        <v>7.6425119313236483</v>
      </c>
      <c r="U159" s="77">
        <f t="shared" si="188"/>
        <v>7.281803710193806</v>
      </c>
      <c r="V159" s="77">
        <f t="shared" si="188"/>
        <v>6.9381200514015635</v>
      </c>
      <c r="W159" s="77">
        <f t="shared" si="188"/>
        <v>6.6106574364635327</v>
      </c>
      <c r="X159" s="77">
        <f t="shared" si="188"/>
        <v>6.2986502710403025</v>
      </c>
      <c r="Y159" s="77">
        <f t="shared" si="188"/>
        <v>6.0013690950078509</v>
      </c>
      <c r="Z159" s="77">
        <f t="shared" si="188"/>
        <v>5.7181188770093083</v>
      </c>
      <c r="AA159" s="77">
        <f t="shared" si="188"/>
        <v>5.4482373894997744</v>
      </c>
      <c r="AB159" s="77">
        <f t="shared" si="188"/>
        <v>5.1910936604851194</v>
      </c>
      <c r="AC159" s="77">
        <f t="shared" si="188"/>
        <v>4.9460864983350072</v>
      </c>
    </row>
    <row r="160" spans="2:29" ht="15" thickBot="1" x14ac:dyDescent="0.35">
      <c r="B160" s="218" t="s">
        <v>100</v>
      </c>
      <c r="C160" s="229" t="s">
        <v>86</v>
      </c>
      <c r="D160" s="230" t="s">
        <v>87</v>
      </c>
      <c r="E160" s="231">
        <f>E155+E156+E159</f>
        <v>1.3483507127900887</v>
      </c>
      <c r="F160" s="231">
        <f t="shared" ref="F160:AC160" si="189">F155+F156+F159</f>
        <v>4.1844087188642227</v>
      </c>
      <c r="G160" s="231">
        <f t="shared" si="189"/>
        <v>10.507150532855002</v>
      </c>
      <c r="H160" s="231">
        <f t="shared" si="189"/>
        <v>17.290073190961003</v>
      </c>
      <c r="I160" s="231">
        <f t="shared" si="189"/>
        <v>20.132690669442898</v>
      </c>
      <c r="J160" s="231">
        <f t="shared" si="189"/>
        <v>12.886795614771717</v>
      </c>
      <c r="K160" s="231">
        <f t="shared" si="189"/>
        <v>14.286934819989241</v>
      </c>
      <c r="L160" s="231">
        <f t="shared" si="189"/>
        <v>15.636283843982952</v>
      </c>
      <c r="M160" s="231">
        <f t="shared" si="189"/>
        <v>16.943235355040709</v>
      </c>
      <c r="N160" s="231">
        <f t="shared" si="189"/>
        <v>18.209896648539484</v>
      </c>
      <c r="O160" s="231">
        <f t="shared" si="189"/>
        <v>19.418701721945705</v>
      </c>
      <c r="P160" s="231">
        <f t="shared" si="189"/>
        <v>20.584891239097384</v>
      </c>
      <c r="Q160" s="231">
        <f t="shared" si="189"/>
        <v>21.737693522565216</v>
      </c>
      <c r="R160" s="231">
        <f t="shared" si="189"/>
        <v>22.878573499903126</v>
      </c>
      <c r="S160" s="231">
        <f t="shared" si="189"/>
        <v>24.008943619245407</v>
      </c>
      <c r="T160" s="231">
        <f t="shared" si="189"/>
        <v>24.008673486451954</v>
      </c>
      <c r="U160" s="231">
        <f t="shared" si="189"/>
        <v>22.875521718707787</v>
      </c>
      <c r="V160" s="231">
        <f t="shared" si="189"/>
        <v>21.795851994836905</v>
      </c>
      <c r="W160" s="231">
        <f t="shared" si="189"/>
        <v>20.767140090725391</v>
      </c>
      <c r="X160" s="231">
        <f t="shared" si="189"/>
        <v>19.786980919579371</v>
      </c>
      <c r="Y160" s="231">
        <f t="shared" si="189"/>
        <v>18.853082908929434</v>
      </c>
      <c r="Z160" s="231">
        <f t="shared" si="189"/>
        <v>17.963262643026948</v>
      </c>
      <c r="AA160" s="231">
        <f t="shared" si="189"/>
        <v>17.115439758106419</v>
      </c>
      <c r="AB160" s="231">
        <f t="shared" si="189"/>
        <v>16.307632078579218</v>
      </c>
      <c r="AC160" s="231">
        <f t="shared" si="189"/>
        <v>15.537950982787265</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1.3483507127900887</v>
      </c>
      <c r="F162" s="222">
        <f>F160+F161</f>
        <v>4.1844087188642227</v>
      </c>
      <c r="G162" s="222">
        <f t="shared" ref="G162:AC162" si="190">G160+G161</f>
        <v>10.507150532855002</v>
      </c>
      <c r="H162" s="222">
        <f t="shared" si="190"/>
        <v>17.290073190961003</v>
      </c>
      <c r="I162" s="222">
        <f t="shared" si="190"/>
        <v>20.132690669442898</v>
      </c>
      <c r="J162" s="222">
        <f t="shared" si="190"/>
        <v>12.886795614771717</v>
      </c>
      <c r="K162" s="222">
        <f t="shared" si="190"/>
        <v>14.286934819989241</v>
      </c>
      <c r="L162" s="222">
        <f t="shared" si="190"/>
        <v>15.636283843982952</v>
      </c>
      <c r="M162" s="222">
        <f t="shared" si="190"/>
        <v>16.943235355040709</v>
      </c>
      <c r="N162" s="222">
        <f t="shared" si="190"/>
        <v>18.209896648539484</v>
      </c>
      <c r="O162" s="222">
        <f t="shared" si="190"/>
        <v>19.418701721945705</v>
      </c>
      <c r="P162" s="222">
        <f t="shared" si="190"/>
        <v>20.584891239097384</v>
      </c>
      <c r="Q162" s="222">
        <f t="shared" si="190"/>
        <v>21.737693522565216</v>
      </c>
      <c r="R162" s="222">
        <f t="shared" si="190"/>
        <v>22.878573499903126</v>
      </c>
      <c r="S162" s="222">
        <f t="shared" si="190"/>
        <v>24.008943619245407</v>
      </c>
      <c r="T162" s="222">
        <f t="shared" si="190"/>
        <v>24.008673486451954</v>
      </c>
      <c r="U162" s="222">
        <f t="shared" si="190"/>
        <v>22.875521718707787</v>
      </c>
      <c r="V162" s="222">
        <f t="shared" si="190"/>
        <v>21.795851994836905</v>
      </c>
      <c r="W162" s="222">
        <f t="shared" si="190"/>
        <v>20.767140090725391</v>
      </c>
      <c r="X162" s="222">
        <f t="shared" si="190"/>
        <v>19.786980919579371</v>
      </c>
      <c r="Y162" s="222">
        <f t="shared" si="190"/>
        <v>18.853082908929434</v>
      </c>
      <c r="Z162" s="222">
        <f t="shared" si="190"/>
        <v>17.963262643026948</v>
      </c>
      <c r="AA162" s="222">
        <f t="shared" si="190"/>
        <v>17.115439758106419</v>
      </c>
      <c r="AB162" s="222">
        <f t="shared" si="190"/>
        <v>16.307632078579218</v>
      </c>
      <c r="AC162" s="222">
        <f t="shared" si="190"/>
        <v>15.537950982787265</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1.3618342199179896</v>
      </c>
      <c r="F164" s="237">
        <f>F163*F162</f>
        <v>4.226252806052865</v>
      </c>
      <c r="G164" s="237">
        <f t="shared" ref="G164:AC164" si="191">G163*G162</f>
        <v>10.612222038183551</v>
      </c>
      <c r="H164" s="237">
        <f t="shared" si="191"/>
        <v>17.462973922870614</v>
      </c>
      <c r="I164" s="237">
        <f t="shared" si="191"/>
        <v>20.334017576137327</v>
      </c>
      <c r="J164" s="237">
        <f t="shared" si="191"/>
        <v>13.015663570919434</v>
      </c>
      <c r="K164" s="237">
        <f t="shared" si="191"/>
        <v>14.429804168189134</v>
      </c>
      <c r="L164" s="237">
        <f t="shared" si="191"/>
        <v>15.792646682422781</v>
      </c>
      <c r="M164" s="237">
        <f t="shared" si="191"/>
        <v>17.112667708591118</v>
      </c>
      <c r="N164" s="237">
        <f t="shared" si="191"/>
        <v>18.391995615024879</v>
      </c>
      <c r="O164" s="237">
        <f t="shared" si="191"/>
        <v>19.612888739165161</v>
      </c>
      <c r="P164" s="237">
        <f t="shared" si="191"/>
        <v>20.790740151488357</v>
      </c>
      <c r="Q164" s="237">
        <f t="shared" si="191"/>
        <v>21.955070457790868</v>
      </c>
      <c r="R164" s="237">
        <f t="shared" si="191"/>
        <v>23.107359234902159</v>
      </c>
      <c r="S164" s="237">
        <f t="shared" si="191"/>
        <v>24.249033055437863</v>
      </c>
      <c r="T164" s="237">
        <f t="shared" si="191"/>
        <v>24.248760221316473</v>
      </c>
      <c r="U164" s="237">
        <f t="shared" si="191"/>
        <v>23.104276935894866</v>
      </c>
      <c r="V164" s="237">
        <f t="shared" si="191"/>
        <v>22.013810514785273</v>
      </c>
      <c r="W164" s="237">
        <f t="shared" si="191"/>
        <v>20.974811491632646</v>
      </c>
      <c r="X164" s="237">
        <f t="shared" si="191"/>
        <v>19.984850728775164</v>
      </c>
      <c r="Y164" s="237">
        <f t="shared" si="191"/>
        <v>19.041613738018729</v>
      </c>
      <c r="Z164" s="237">
        <f t="shared" si="191"/>
        <v>18.142895269457217</v>
      </c>
      <c r="AA164" s="237">
        <f t="shared" si="191"/>
        <v>17.286594155687482</v>
      </c>
      <c r="AB164" s="237">
        <f t="shared" si="191"/>
        <v>16.470708399365009</v>
      </c>
      <c r="AC164" s="237">
        <f t="shared" si="191"/>
        <v>15.693330492615138</v>
      </c>
    </row>
    <row r="165" spans="2:29" ht="15" thickBot="1" x14ac:dyDescent="0.35">
      <c r="B165" s="238" t="s">
        <v>104</v>
      </c>
      <c r="C165" s="209" t="s">
        <v>86</v>
      </c>
      <c r="D165" s="205" t="s">
        <v>51</v>
      </c>
      <c r="E165" s="204">
        <f>E164*('Scenario Inputs'!$G$3/'Scenario Inputs'!J3)</f>
        <v>1.2396678971950983</v>
      </c>
      <c r="F165" s="204">
        <f>F164*('Scenario Inputs'!$G$3/'Scenario Inputs'!K3)</f>
        <v>3.7716936643151113</v>
      </c>
      <c r="G165" s="204">
        <f>G164*('Scenario Inputs'!$G$3/'Scenario Inputs'!L3)</f>
        <v>9.2851109255574116</v>
      </c>
      <c r="H165" s="204">
        <f>H164*('Scenario Inputs'!$G$3/'Scenario Inputs'!M3)</f>
        <v>14.979551212000262</v>
      </c>
      <c r="I165" s="204">
        <f>I164*('Scenario Inputs'!$G$3/'Scenario Inputs'!N3)</f>
        <v>17.100295665604342</v>
      </c>
      <c r="J165" s="204">
        <f>J164*('Scenario Inputs'!$G$3/'Scenario Inputs'!O3)</f>
        <v>10.731157462639352</v>
      </c>
      <c r="K165" s="204">
        <f>K164*('Scenario Inputs'!$G$3/'Scenario Inputs'!P3)</f>
        <v>11.663812201755794</v>
      </c>
      <c r="L165" s="204">
        <f>L164*('Scenario Inputs'!$G$3/'Scenario Inputs'!Q3)</f>
        <v>12.515114545347823</v>
      </c>
      <c r="M165" s="204">
        <f>M164*('Scenario Inputs'!$G$3/'Scenario Inputs'!R3)</f>
        <v>13.295278992701538</v>
      </c>
      <c r="N165" s="204">
        <f>N164*('Scenario Inputs'!$G$3/'Scenario Inputs'!S3)</f>
        <v>14.009041464871165</v>
      </c>
      <c r="O165" s="204">
        <f>O164*('Scenario Inputs'!$G$3/'Scenario Inputs'!T3)</f>
        <v>14.646065057055552</v>
      </c>
      <c r="P165" s="204">
        <f>P164*('Scenario Inputs'!$G$3/'Scenario Inputs'!U3)</f>
        <v>15.221209833715688</v>
      </c>
      <c r="Q165" s="204">
        <f>Q164*('Scenario Inputs'!$G$3/'Scenario Inputs'!V3)</f>
        <v>15.758464072489454</v>
      </c>
      <c r="R165" s="204">
        <f>R164*('Scenario Inputs'!$G$3/'Scenario Inputs'!W3)</f>
        <v>16.260324002012805</v>
      </c>
      <c r="S165" s="204">
        <f>S164*('Scenario Inputs'!$G$3/'Scenario Inputs'!X3)</f>
        <v>16.72912139937916</v>
      </c>
      <c r="T165" s="204">
        <f>T164*('Scenario Inputs'!$G$3/'Scenario Inputs'!Y3)</f>
        <v>16.400914876806258</v>
      </c>
      <c r="U165" s="204">
        <f>U164*('Scenario Inputs'!$G$3/'Scenario Inputs'!Z3)</f>
        <v>15.320422604722262</v>
      </c>
      <c r="V165" s="204">
        <f>V164*('Scenario Inputs'!$G$3/'Scenario Inputs'!AA3)</f>
        <v>14.311113163523158</v>
      </c>
      <c r="W165" s="204">
        <f>W164*('Scenario Inputs'!$G$3/'Scenario Inputs'!AB3)</f>
        <v>13.368297028310254</v>
      </c>
      <c r="X165" s="204">
        <f>X164*('Scenario Inputs'!$G$3/'Scenario Inputs'!AC3)</f>
        <v>12.487593620085175</v>
      </c>
      <c r="Y165" s="204">
        <f>Y164*('Scenario Inputs'!$G$3/'Scenario Inputs'!AD3)</f>
        <v>11.664910952393965</v>
      </c>
      <c r="Z165" s="204">
        <f>Z164*('Scenario Inputs'!$G$3/'Scenario Inputs'!AE3)</f>
        <v>10.896426618850249</v>
      </c>
      <c r="AA165" s="204">
        <f>AA164*('Scenario Inputs'!$G$3/'Scenario Inputs'!AF3)</f>
        <v>10.178570033200394</v>
      </c>
      <c r="AB165" s="204">
        <f>AB164*('Scenario Inputs'!$G$3/'Scenario Inputs'!AG3)</f>
        <v>9.5080058394131548</v>
      </c>
      <c r="AC165" s="204">
        <f>AC164*('Scenario Inputs'!$G$3/'Scenario Inputs'!AH3)</f>
        <v>8.8816184147126158</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E165*E169</f>
        <v>0.99830455761121262</v>
      </c>
      <c r="F170" s="52">
        <f t="shared" ref="F170:AC170" si="192">F165*F169</f>
        <v>3.0373449078729591</v>
      </c>
      <c r="G170" s="52">
        <f t="shared" si="192"/>
        <v>7.4772998283513834</v>
      </c>
      <c r="H170" s="52">
        <f t="shared" si="192"/>
        <v>12.063032591023811</v>
      </c>
      <c r="I170" s="52">
        <f t="shared" si="192"/>
        <v>13.770868099511176</v>
      </c>
      <c r="J170" s="52">
        <f t="shared" si="192"/>
        <v>8.64180110466347</v>
      </c>
      <c r="K170" s="52">
        <f t="shared" si="192"/>
        <v>9.3928679660739416</v>
      </c>
      <c r="L170" s="52">
        <f t="shared" si="192"/>
        <v>10.078421743368601</v>
      </c>
      <c r="M170" s="52">
        <f t="shared" si="192"/>
        <v>10.706688172822549</v>
      </c>
      <c r="N170" s="52">
        <f t="shared" si="192"/>
        <v>11.28148109166075</v>
      </c>
      <c r="O170" s="52">
        <f t="shared" si="192"/>
        <v>11.794476190446836</v>
      </c>
      <c r="P170" s="52">
        <f t="shared" si="192"/>
        <v>12.257640279091245</v>
      </c>
      <c r="Q170" s="52">
        <f t="shared" si="192"/>
        <v>12.690291117575757</v>
      </c>
      <c r="R170" s="52">
        <f t="shared" si="192"/>
        <v>13.094438918820911</v>
      </c>
      <c r="S170" s="52">
        <f t="shared" si="192"/>
        <v>13.471961462920039</v>
      </c>
      <c r="T170" s="52">
        <f t="shared" si="192"/>
        <v>13.207656750292079</v>
      </c>
      <c r="U170" s="52">
        <f t="shared" si="192"/>
        <v>12.337536323582839</v>
      </c>
      <c r="V170" s="52">
        <f t="shared" si="192"/>
        <v>11.5247394305852</v>
      </c>
      <c r="W170" s="52">
        <f t="shared" si="192"/>
        <v>10.765489596898247</v>
      </c>
      <c r="X170" s="52">
        <f t="shared" si="192"/>
        <v>10.056259142254591</v>
      </c>
      <c r="Y170" s="52">
        <f t="shared" si="192"/>
        <v>9.3937527899628606</v>
      </c>
      <c r="Z170" s="52">
        <f t="shared" si="192"/>
        <v>8.7748923561601053</v>
      </c>
      <c r="AA170" s="52">
        <f t="shared" si="192"/>
        <v>8.1968024477362782</v>
      </c>
      <c r="AB170" s="52">
        <f t="shared" si="192"/>
        <v>7.6567971024794135</v>
      </c>
      <c r="AC170" s="52">
        <f t="shared" si="192"/>
        <v>7.1523673093680697</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AC172" si="193">(E170*1000000)/(E171*1000)</f>
        <v>0.71877026809167333</v>
      </c>
      <c r="F172" s="155">
        <f t="shared" si="193"/>
        <v>2.1738298024706304</v>
      </c>
      <c r="G172" s="155">
        <f t="shared" si="193"/>
        <v>5.3186873571579545</v>
      </c>
      <c r="H172" s="155">
        <f t="shared" si="193"/>
        <v>8.5290341916087566</v>
      </c>
      <c r="I172" s="155">
        <f t="shared" si="193"/>
        <v>9.6793166294289819</v>
      </c>
      <c r="J172" s="155">
        <f t="shared" si="193"/>
        <v>6.0387449069175325</v>
      </c>
      <c r="K172" s="155">
        <f t="shared" si="193"/>
        <v>6.5255055650191141</v>
      </c>
      <c r="L172" s="155">
        <f t="shared" si="193"/>
        <v>6.9611117777115972</v>
      </c>
      <c r="M172" s="155">
        <f t="shared" si="193"/>
        <v>7.3527045001204527</v>
      </c>
      <c r="N172" s="155">
        <f t="shared" si="193"/>
        <v>7.7037365199928702</v>
      </c>
      <c r="O172" s="155">
        <f t="shared" si="193"/>
        <v>8.0090621873639183</v>
      </c>
      <c r="P172" s="155">
        <f t="shared" si="193"/>
        <v>8.276816703704613</v>
      </c>
      <c r="Q172" s="155">
        <f t="shared" si="193"/>
        <v>8.5218314152236179</v>
      </c>
      <c r="R172" s="155">
        <f t="shared" si="193"/>
        <v>8.7456244084239643</v>
      </c>
      <c r="S172" s="155">
        <f t="shared" si="193"/>
        <v>8.9497672147034972</v>
      </c>
      <c r="T172" s="155">
        <f t="shared" si="193"/>
        <v>8.7271391532337805</v>
      </c>
      <c r="U172" s="155">
        <f t="shared" si="193"/>
        <v>8.1048196480546331</v>
      </c>
      <c r="V172" s="155">
        <f t="shared" si="193"/>
        <v>7.5299884858493504</v>
      </c>
      <c r="W172" s="155">
        <f t="shared" si="193"/>
        <v>6.995916777619926</v>
      </c>
      <c r="X172" s="155">
        <f t="shared" si="193"/>
        <v>6.4999571931485578</v>
      </c>
      <c r="Y172" s="155">
        <f t="shared" si="193"/>
        <v>6.0399798257984383</v>
      </c>
      <c r="Z172" s="155">
        <f t="shared" si="193"/>
        <v>5.6121063807357121</v>
      </c>
      <c r="AA172" s="155">
        <f t="shared" si="193"/>
        <v>5.2142410239884862</v>
      </c>
      <c r="AB172" s="155">
        <f t="shared" si="193"/>
        <v>4.8450451906317156</v>
      </c>
      <c r="AC172" s="155">
        <f t="shared" si="193"/>
        <v>4.5025189031226027</v>
      </c>
    </row>
    <row r="173" spans="2:29" ht="15" thickTop="1" x14ac:dyDescent="0.3"/>
  </sheetData>
  <mergeCells count="1">
    <mergeCell ref="B46:D4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8CF2-A144-4219-88EA-F4FB39D5908A}">
  <sheetPr>
    <tabColor theme="4" tint="0.59999389629810485"/>
  </sheetPr>
  <dimension ref="B1:AC173"/>
  <sheetViews>
    <sheetView showGridLines="0" topLeftCell="B5" zoomScale="80" zoomScaleNormal="80" workbookViewId="0">
      <selection activeCell="E108" sqref="E108"/>
    </sheetView>
  </sheetViews>
  <sheetFormatPr defaultRowHeight="14.4" x14ac:dyDescent="0.3"/>
  <cols>
    <col min="1" max="1" width="5.6640625" customWidth="1"/>
    <col min="2" max="2" width="70.6640625" customWidth="1"/>
    <col min="3" max="3" width="6.6640625" customWidth="1"/>
    <col min="4" max="4" width="9.6640625" bestFit="1" customWidth="1"/>
    <col min="5" max="5" width="9.33203125" bestFit="1" customWidth="1"/>
    <col min="10" max="10" width="9.33203125" bestFit="1" customWidth="1"/>
    <col min="15" max="26" width="9.33203125" bestFit="1" customWidth="1"/>
    <col min="27" max="29" width="10.33203125" bestFit="1" customWidth="1"/>
  </cols>
  <sheetData>
    <row r="1" spans="2:29" ht="18" x14ac:dyDescent="0.35">
      <c r="B1" s="1" t="str">
        <f>"Scenario "&amp;'Scenario Inputs'!B80</f>
        <v>Scenario D - Alternative Pathway 4</v>
      </c>
    </row>
    <row r="3" spans="2:29" ht="15.6" x14ac:dyDescent="0.3">
      <c r="B3" s="157" t="s">
        <v>84</v>
      </c>
      <c r="C3" s="54" t="s">
        <v>11</v>
      </c>
      <c r="D3" s="54" t="s">
        <v>12</v>
      </c>
      <c r="E3" s="7" t="s">
        <v>18</v>
      </c>
      <c r="F3" s="7" t="s">
        <v>19</v>
      </c>
      <c r="G3" s="7" t="s">
        <v>20</v>
      </c>
      <c r="H3" s="7" t="s">
        <v>21</v>
      </c>
      <c r="I3" s="7" t="s">
        <v>22</v>
      </c>
      <c r="J3" s="7" t="s">
        <v>23</v>
      </c>
      <c r="K3" s="7" t="s">
        <v>24</v>
      </c>
      <c r="L3" s="7" t="s">
        <v>25</v>
      </c>
      <c r="M3" s="7" t="s">
        <v>26</v>
      </c>
      <c r="N3" s="7" t="s">
        <v>27</v>
      </c>
      <c r="O3" s="7" t="s">
        <v>28</v>
      </c>
      <c r="P3" s="7" t="s">
        <v>29</v>
      </c>
      <c r="Q3" s="7" t="s">
        <v>30</v>
      </c>
      <c r="R3" s="7" t="s">
        <v>31</v>
      </c>
      <c r="S3" s="7" t="s">
        <v>32</v>
      </c>
      <c r="T3" s="7" t="s">
        <v>33</v>
      </c>
      <c r="U3" s="7" t="s">
        <v>34</v>
      </c>
      <c r="V3" s="7" t="s">
        <v>35</v>
      </c>
      <c r="W3" s="7" t="s">
        <v>36</v>
      </c>
      <c r="X3" s="7" t="s">
        <v>37</v>
      </c>
      <c r="Y3" s="7" t="s">
        <v>38</v>
      </c>
      <c r="Z3" s="7" t="s">
        <v>39</v>
      </c>
      <c r="AA3" s="7" t="s">
        <v>40</v>
      </c>
      <c r="AB3" s="7" t="s">
        <v>41</v>
      </c>
      <c r="AC3" s="7" t="s">
        <v>42</v>
      </c>
    </row>
    <row r="4" spans="2:29" x14ac:dyDescent="0.3">
      <c r="B4" s="2" t="s">
        <v>85</v>
      </c>
      <c r="C4" s="2" t="s">
        <v>86</v>
      </c>
      <c r="D4" s="2" t="s">
        <v>87</v>
      </c>
      <c r="E4" s="148">
        <f>'Scenario Inputs'!J81*('Scenario Inputs'!J3/'Scenario Inputs'!$G$3)</f>
        <v>28.364499587221808</v>
      </c>
      <c r="F4" s="148">
        <f>'Scenario Inputs'!K81*('Scenario Inputs'!K3/'Scenario Inputs'!$G$3)</f>
        <v>32.156642034747236</v>
      </c>
      <c r="G4" s="148">
        <f>'Scenario Inputs'!L81*('Scenario Inputs'!L3/'Scenario Inputs'!$G$3)</f>
        <v>31.086524386269133</v>
      </c>
      <c r="H4" s="148">
        <f>'Scenario Inputs'!M81*('Scenario Inputs'!M3/'Scenario Inputs'!$G$3)</f>
        <v>31.63597604748665</v>
      </c>
      <c r="I4" s="148">
        <f>'Scenario Inputs'!N81*('Scenario Inputs'!N3/'Scenario Inputs'!$G$3)</f>
        <v>26.62758963275218</v>
      </c>
      <c r="J4" s="148">
        <f>'Scenario Inputs'!O81*('Scenario Inputs'!O3/'Scenario Inputs'!$G$3)</f>
        <v>14.43090977892623</v>
      </c>
      <c r="K4" s="148">
        <f>'Scenario Inputs'!P81*('Scenario Inputs'!P3/'Scenario Inputs'!$G$3)</f>
        <v>14.576019381040094</v>
      </c>
      <c r="L4" s="148">
        <f>'Scenario Inputs'!Q81*('Scenario Inputs'!Q3/'Scenario Inputs'!$G$3)</f>
        <v>14.719899117418894</v>
      </c>
      <c r="M4" s="148">
        <f>'Scenario Inputs'!R81*('Scenario Inputs'!R3/'Scenario Inputs'!$G$3)</f>
        <v>14.850832399238296</v>
      </c>
      <c r="N4" s="148">
        <f>'Scenario Inputs'!S81*('Scenario Inputs'!S3/'Scenario Inputs'!$G$3)</f>
        <v>14.995556579769614</v>
      </c>
      <c r="O4" s="148">
        <f>'Scenario Inputs'!T81*('Scenario Inputs'!T3/'Scenario Inputs'!$G$3)</f>
        <v>9.8505918827526671</v>
      </c>
      <c r="P4" s="148">
        <f>'Scenario Inputs'!U81*('Scenario Inputs'!U3/'Scenario Inputs'!$G$3)</f>
        <v>10.047603720407723</v>
      </c>
      <c r="Q4" s="148">
        <f>'Scenario Inputs'!V81*('Scenario Inputs'!V3/'Scenario Inputs'!$G$3)</f>
        <v>10.248555794815879</v>
      </c>
      <c r="R4" s="148">
        <f>'Scenario Inputs'!W81*('Scenario Inputs'!W3/'Scenario Inputs'!$G$3)</f>
        <v>10.453526910712194</v>
      </c>
      <c r="S4" s="148">
        <f>'Scenario Inputs'!X81*('Scenario Inputs'!X3/'Scenario Inputs'!$G$3)</f>
        <v>10.662597448926439</v>
      </c>
      <c r="T4" s="148">
        <f>'Scenario Inputs'!Y81*('Scenario Inputs'!Y3/'Scenario Inputs'!$G$3)</f>
        <v>0</v>
      </c>
      <c r="U4" s="148">
        <f>'Scenario Inputs'!Z81*('Scenario Inputs'!Z3/'Scenario Inputs'!$G$3)</f>
        <v>0</v>
      </c>
      <c r="V4" s="148">
        <f>'Scenario Inputs'!AA81*('Scenario Inputs'!AA3/'Scenario Inputs'!$G$3)</f>
        <v>0</v>
      </c>
      <c r="W4" s="148">
        <f>'Scenario Inputs'!AB81*('Scenario Inputs'!AB3/'Scenario Inputs'!$G$3)</f>
        <v>0</v>
      </c>
      <c r="X4" s="148">
        <f>'Scenario Inputs'!AC81*('Scenario Inputs'!AC3/'Scenario Inputs'!$G$3)</f>
        <v>0</v>
      </c>
      <c r="Y4" s="148">
        <f>'Scenario Inputs'!AD81*('Scenario Inputs'!AD3/'Scenario Inputs'!$G$3)</f>
        <v>0</v>
      </c>
      <c r="Z4" s="148">
        <f>'Scenario Inputs'!AE81*('Scenario Inputs'!AE3/'Scenario Inputs'!$G$3)</f>
        <v>0</v>
      </c>
      <c r="AA4" s="148">
        <f>'Scenario Inputs'!AF81*('Scenario Inputs'!AF3/'Scenario Inputs'!$G$3)</f>
        <v>0</v>
      </c>
      <c r="AB4" s="148">
        <f>'Scenario Inputs'!AG81*('Scenario Inputs'!AG3/'Scenario Inputs'!$G$3)</f>
        <v>0</v>
      </c>
      <c r="AC4" s="67">
        <f>'Scenario Inputs'!AH81*('Scenario Inputs'!AH3/'Scenario Inputs'!$G$3)</f>
        <v>0</v>
      </c>
    </row>
    <row r="5" spans="2:29" x14ac:dyDescent="0.3">
      <c r="B5" s="3" t="s">
        <v>88</v>
      </c>
      <c r="C5" s="3" t="s">
        <v>86</v>
      </c>
      <c r="D5" s="3" t="s">
        <v>87</v>
      </c>
      <c r="E5" s="88">
        <f>'Scenario Inputs'!J85*('Scenario Inputs'!J3/'Scenario Inputs'!$G$3)</f>
        <v>0</v>
      </c>
      <c r="F5" s="88">
        <f>'Scenario Inputs'!K85*('Scenario Inputs'!K3/'Scenario Inputs'!$G$3)</f>
        <v>0</v>
      </c>
      <c r="G5" s="88">
        <f>'Scenario Inputs'!L85*('Scenario Inputs'!L3/'Scenario Inputs'!$G$3)</f>
        <v>0</v>
      </c>
      <c r="H5" s="88">
        <f>'Scenario Inputs'!M85*('Scenario Inputs'!M3/'Scenario Inputs'!$G$3)</f>
        <v>0</v>
      </c>
      <c r="I5" s="88">
        <f>'Scenario Inputs'!N85*('Scenario Inputs'!N3/'Scenario Inputs'!$G$3)</f>
        <v>0</v>
      </c>
      <c r="J5" s="88">
        <f>'Scenario Inputs'!O85*('Scenario Inputs'!O3/'Scenario Inputs'!$G$3)</f>
        <v>0.28017651361001505</v>
      </c>
      <c r="K5" s="88">
        <f>'Scenario Inputs'!P85*('Scenario Inputs'!P3/'Scenario Inputs'!$G$3)</f>
        <v>0.2833057577879971</v>
      </c>
      <c r="L5" s="88">
        <f>'Scenario Inputs'!Q85*('Scenario Inputs'!Q3/'Scenario Inputs'!$G$3)</f>
        <v>0.28518621521960308</v>
      </c>
      <c r="M5" s="88">
        <f>'Scenario Inputs'!R85*('Scenario Inputs'!R3/'Scenario Inputs'!$G$3)</f>
        <v>0.28831569227157033</v>
      </c>
      <c r="N5" s="88">
        <f>'Scenario Inputs'!S85*('Scenario Inputs'!S3/'Scenario Inputs'!$G$3)</f>
        <v>0.2914562739195285</v>
      </c>
      <c r="O5" s="88">
        <f>'Scenario Inputs'!T85*('Scenario Inputs'!T3/'Scenario Inputs'!$G$3)</f>
        <v>0.29460715255649639</v>
      </c>
      <c r="P5" s="88">
        <f>'Scenario Inputs'!U85*('Scenario Inputs'!U3/'Scenario Inputs'!$G$3)</f>
        <v>0.30049929560762634</v>
      </c>
      <c r="Q5" s="88">
        <f>'Scenario Inputs'!V85*('Scenario Inputs'!V3/'Scenario Inputs'!$G$3)</f>
        <v>0.30650928151977891</v>
      </c>
      <c r="R5" s="88">
        <f>'Scenario Inputs'!W85*('Scenario Inputs'!W3/'Scenario Inputs'!$G$3)</f>
        <v>0.31263946715017443</v>
      </c>
      <c r="S5" s="88">
        <f>'Scenario Inputs'!X85*('Scenario Inputs'!X3/'Scenario Inputs'!$G$3)</f>
        <v>0.31889225649317793</v>
      </c>
      <c r="T5" s="88">
        <f>'Scenario Inputs'!Y85*('Scenario Inputs'!Y3/'Scenario Inputs'!$G$3)</f>
        <v>0</v>
      </c>
      <c r="U5" s="88">
        <f>'Scenario Inputs'!Z85*('Scenario Inputs'!Z3/'Scenario Inputs'!$G$3)</f>
        <v>0</v>
      </c>
      <c r="V5" s="88">
        <f>'Scenario Inputs'!AA85*('Scenario Inputs'!AA3/'Scenario Inputs'!$G$3)</f>
        <v>0</v>
      </c>
      <c r="W5" s="88">
        <f>'Scenario Inputs'!AB85*('Scenario Inputs'!AB3/'Scenario Inputs'!$G$3)</f>
        <v>0</v>
      </c>
      <c r="X5" s="88">
        <f>'Scenario Inputs'!AC85*('Scenario Inputs'!AC3/'Scenario Inputs'!$G$3)</f>
        <v>0</v>
      </c>
      <c r="Y5" s="88">
        <f>'Scenario Inputs'!AD85*('Scenario Inputs'!AD3/'Scenario Inputs'!$G$3)</f>
        <v>0</v>
      </c>
      <c r="Z5" s="88">
        <f>'Scenario Inputs'!AE85*('Scenario Inputs'!AE3/'Scenario Inputs'!$G$3)</f>
        <v>0</v>
      </c>
      <c r="AA5" s="88">
        <f>'Scenario Inputs'!AF85*('Scenario Inputs'!AF3/'Scenario Inputs'!$G$3)</f>
        <v>0</v>
      </c>
      <c r="AB5" s="88">
        <f>'Scenario Inputs'!AG85*('Scenario Inputs'!AG3/'Scenario Inputs'!$G$3)</f>
        <v>0</v>
      </c>
      <c r="AC5" s="163">
        <f>'Scenario Inputs'!AH85*('Scenario Inputs'!AH3/'Scenario Inputs'!$G$3)</f>
        <v>0</v>
      </c>
    </row>
    <row r="6" spans="2:29" x14ac:dyDescent="0.3">
      <c r="B6" s="17" t="s">
        <v>89</v>
      </c>
      <c r="C6" s="17" t="s">
        <v>86</v>
      </c>
      <c r="D6" s="17" t="s">
        <v>87</v>
      </c>
      <c r="E6" s="16">
        <f t="shared" ref="E6:AC6" si="0">E5+E4</f>
        <v>28.364499587221808</v>
      </c>
      <c r="F6" s="16">
        <f t="shared" si="0"/>
        <v>32.156642034747236</v>
      </c>
      <c r="G6" s="16">
        <f t="shared" si="0"/>
        <v>31.086524386269133</v>
      </c>
      <c r="H6" s="16">
        <f t="shared" si="0"/>
        <v>31.63597604748665</v>
      </c>
      <c r="I6" s="16">
        <f t="shared" si="0"/>
        <v>26.62758963275218</v>
      </c>
      <c r="J6" s="16">
        <f t="shared" si="0"/>
        <v>14.711086292536246</v>
      </c>
      <c r="K6" s="16">
        <f t="shared" si="0"/>
        <v>14.85932513882809</v>
      </c>
      <c r="L6" s="16">
        <f t="shared" si="0"/>
        <v>15.005085332638497</v>
      </c>
      <c r="M6" s="16">
        <f t="shared" si="0"/>
        <v>15.139148091509867</v>
      </c>
      <c r="N6" s="16">
        <f t="shared" si="0"/>
        <v>15.287012853689143</v>
      </c>
      <c r="O6" s="16">
        <f t="shared" si="0"/>
        <v>10.145199035309163</v>
      </c>
      <c r="P6" s="16">
        <f t="shared" si="0"/>
        <v>10.348103016015349</v>
      </c>
      <c r="Q6" s="16">
        <f t="shared" si="0"/>
        <v>10.555065076335657</v>
      </c>
      <c r="R6" s="16">
        <f t="shared" si="0"/>
        <v>10.766166377862369</v>
      </c>
      <c r="S6" s="16">
        <f t="shared" si="0"/>
        <v>10.981489705419618</v>
      </c>
      <c r="T6" s="16">
        <f t="shared" si="0"/>
        <v>0</v>
      </c>
      <c r="U6" s="16">
        <f t="shared" si="0"/>
        <v>0</v>
      </c>
      <c r="V6" s="16">
        <f t="shared" si="0"/>
        <v>0</v>
      </c>
      <c r="W6" s="16">
        <f t="shared" si="0"/>
        <v>0</v>
      </c>
      <c r="X6" s="16">
        <f t="shared" si="0"/>
        <v>0</v>
      </c>
      <c r="Y6" s="16">
        <f t="shared" si="0"/>
        <v>0</v>
      </c>
      <c r="Z6" s="16">
        <f t="shared" si="0"/>
        <v>0</v>
      </c>
      <c r="AA6" s="16">
        <f t="shared" si="0"/>
        <v>0</v>
      </c>
      <c r="AB6" s="16">
        <f t="shared" si="0"/>
        <v>0</v>
      </c>
      <c r="AC6" s="69">
        <f t="shared" si="0"/>
        <v>0</v>
      </c>
    </row>
    <row r="7" spans="2:29" x14ac:dyDescent="0.3">
      <c r="E7" s="13"/>
      <c r="F7" s="13"/>
      <c r="G7" s="13"/>
      <c r="H7" s="13"/>
      <c r="I7" s="13"/>
      <c r="J7" s="13"/>
      <c r="K7" s="13"/>
      <c r="L7" s="13"/>
      <c r="M7" s="13"/>
      <c r="N7" s="13"/>
      <c r="O7" s="13"/>
      <c r="P7" s="13"/>
      <c r="Q7" s="13"/>
      <c r="R7" s="13"/>
      <c r="S7" s="13"/>
      <c r="T7" s="13"/>
      <c r="U7" s="13"/>
      <c r="V7" s="13"/>
      <c r="W7" s="13"/>
      <c r="X7" s="13"/>
      <c r="Y7" s="13"/>
      <c r="Z7" s="13"/>
      <c r="AA7" s="13"/>
      <c r="AB7" s="13"/>
      <c r="AC7" s="13"/>
    </row>
    <row r="8" spans="2:29" x14ac:dyDescent="0.3">
      <c r="B8" s="40" t="s">
        <v>90</v>
      </c>
      <c r="C8" s="40" t="s">
        <v>86</v>
      </c>
      <c r="D8" s="40" t="s">
        <v>87</v>
      </c>
      <c r="E8" s="41">
        <f>E4</f>
        <v>28.364499587221808</v>
      </c>
      <c r="F8" s="41">
        <f t="shared" ref="F8:AC8" si="1">F4</f>
        <v>32.156642034747236</v>
      </c>
      <c r="G8" s="41">
        <f t="shared" si="1"/>
        <v>31.086524386269133</v>
      </c>
      <c r="H8" s="41">
        <f t="shared" si="1"/>
        <v>31.63597604748665</v>
      </c>
      <c r="I8" s="41">
        <f t="shared" si="1"/>
        <v>26.62758963275218</v>
      </c>
      <c r="J8" s="41">
        <f t="shared" si="1"/>
        <v>14.43090977892623</v>
      </c>
      <c r="K8" s="41">
        <f t="shared" si="1"/>
        <v>14.576019381040094</v>
      </c>
      <c r="L8" s="41">
        <f t="shared" si="1"/>
        <v>14.719899117418894</v>
      </c>
      <c r="M8" s="41">
        <f t="shared" si="1"/>
        <v>14.850832399238296</v>
      </c>
      <c r="N8" s="41">
        <f t="shared" si="1"/>
        <v>14.995556579769614</v>
      </c>
      <c r="O8" s="41">
        <f t="shared" si="1"/>
        <v>9.8505918827526671</v>
      </c>
      <c r="P8" s="41">
        <f t="shared" si="1"/>
        <v>10.047603720407723</v>
      </c>
      <c r="Q8" s="41">
        <f t="shared" si="1"/>
        <v>10.248555794815879</v>
      </c>
      <c r="R8" s="41">
        <f t="shared" si="1"/>
        <v>10.453526910712194</v>
      </c>
      <c r="S8" s="41">
        <f t="shared" si="1"/>
        <v>10.662597448926439</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row>
    <row r="9" spans="2:29" x14ac:dyDescent="0.3">
      <c r="E9" s="13"/>
      <c r="F9" s="13"/>
      <c r="G9" s="13"/>
      <c r="H9" s="13"/>
      <c r="I9" s="13"/>
      <c r="J9" s="13"/>
      <c r="K9" s="13"/>
      <c r="L9" s="13"/>
      <c r="M9" s="13"/>
      <c r="N9" s="13"/>
      <c r="O9" s="13"/>
      <c r="P9" s="13"/>
      <c r="Q9" s="13"/>
      <c r="R9" s="13"/>
      <c r="S9" s="13"/>
      <c r="T9" s="13"/>
      <c r="U9" s="13"/>
      <c r="V9" s="13"/>
      <c r="W9" s="13"/>
      <c r="X9" s="13"/>
      <c r="Y9" s="13"/>
      <c r="Z9" s="13"/>
      <c r="AA9" s="13"/>
      <c r="AB9" s="13"/>
      <c r="AC9" s="13"/>
    </row>
    <row r="10" spans="2:29" x14ac:dyDescent="0.3">
      <c r="B10" s="31" t="s">
        <v>91</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29" x14ac:dyDescent="0.3">
      <c r="B11" s="196" t="s">
        <v>92</v>
      </c>
      <c r="C11" s="50"/>
      <c r="D11" s="5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2:29" x14ac:dyDescent="0.3">
      <c r="B12" s="18" t="s">
        <v>93</v>
      </c>
      <c r="C12" s="2" t="s">
        <v>86</v>
      </c>
      <c r="D12" s="2" t="s">
        <v>87</v>
      </c>
      <c r="E12" s="74">
        <v>0</v>
      </c>
      <c r="F12" s="74">
        <f>E21</f>
        <v>27.787282020621845</v>
      </c>
      <c r="G12" s="74">
        <f t="shared" ref="G12:AC12" si="2">F21</f>
        <v>58.691720804570316</v>
      </c>
      <c r="H12" s="74">
        <f t="shared" si="2"/>
        <v>87.882940738189347</v>
      </c>
      <c r="I12" s="74">
        <f t="shared" si="2"/>
        <v>116.98441108606823</v>
      </c>
      <c r="J12" s="74">
        <f t="shared" si="2"/>
        <v>140.55332664968824</v>
      </c>
      <c r="K12" s="74">
        <f t="shared" si="2"/>
        <v>151.66670314507192</v>
      </c>
      <c r="L12" s="74">
        <f t="shared" si="2"/>
        <v>162.68314308024475</v>
      </c>
      <c r="M12" s="74">
        <f t="shared" si="2"/>
        <v>173.60352711039582</v>
      </c>
      <c r="N12" s="74">
        <f t="shared" si="2"/>
        <v>184.41723878805652</v>
      </c>
      <c r="O12" s="74">
        <f t="shared" si="2"/>
        <v>195.14008331614156</v>
      </c>
      <c r="P12" s="74">
        <f t="shared" si="2"/>
        <v>200.59197190161674</v>
      </c>
      <c r="Q12" s="74">
        <f t="shared" si="2"/>
        <v>206.11957120282278</v>
      </c>
      <c r="R12" s="74">
        <f t="shared" si="2"/>
        <v>211.72511243235661</v>
      </c>
      <c r="S12" s="74">
        <f t="shared" si="2"/>
        <v>217.41085600156609</v>
      </c>
      <c r="T12" s="74">
        <f t="shared" si="2"/>
        <v>223.1790924363892</v>
      </c>
      <c r="U12" s="74">
        <f t="shared" si="2"/>
        <v>218.37761744171272</v>
      </c>
      <c r="V12" s="74">
        <f t="shared" si="2"/>
        <v>213.67944138007172</v>
      </c>
      <c r="W12" s="74">
        <f t="shared" si="2"/>
        <v>209.08234187822086</v>
      </c>
      <c r="X12" s="74">
        <f t="shared" si="2"/>
        <v>204.5841443750528</v>
      </c>
      <c r="Y12" s="74">
        <f t="shared" si="2"/>
        <v>200.18272109296794</v>
      </c>
      <c r="Z12" s="74">
        <f t="shared" si="2"/>
        <v>195.87599003137382</v>
      </c>
      <c r="AA12" s="74">
        <f t="shared" si="2"/>
        <v>191.66191398183884</v>
      </c>
      <c r="AB12" s="74">
        <f t="shared" si="2"/>
        <v>187.53849956443358</v>
      </c>
      <c r="AC12" s="74">
        <f t="shared" si="2"/>
        <v>183.50379628480437</v>
      </c>
    </row>
    <row r="13" spans="2:29" x14ac:dyDescent="0.3">
      <c r="B13" s="44" t="s">
        <v>94</v>
      </c>
      <c r="C13" s="3" t="s">
        <v>46</v>
      </c>
      <c r="D13" s="3"/>
      <c r="E13" s="26">
        <f>'Scenario Inputs'!J4</f>
        <v>1.9999999999999796E-2</v>
      </c>
      <c r="F13" s="26">
        <f>'Scenario Inputs'!K4</f>
        <v>2.000000000000024E-2</v>
      </c>
      <c r="G13" s="26">
        <f>'Scenario Inputs'!L4</f>
        <v>1.9999999999999796E-2</v>
      </c>
      <c r="H13" s="26">
        <f>'Scenario Inputs'!M4</f>
        <v>2.0000000000000018E-2</v>
      </c>
      <c r="I13" s="26">
        <f>'Scenario Inputs'!N4</f>
        <v>2.0000000000000018E-2</v>
      </c>
      <c r="J13" s="26">
        <f>'Scenario Inputs'!O4</f>
        <v>1.9999999999999796E-2</v>
      </c>
      <c r="K13" s="26">
        <f>'Scenario Inputs'!P4</f>
        <v>2.0000000000000018E-2</v>
      </c>
      <c r="L13" s="26">
        <f>'Scenario Inputs'!Q4</f>
        <v>2.000000000000024E-2</v>
      </c>
      <c r="M13" s="26">
        <f>'Scenario Inputs'!R4</f>
        <v>1.9999999999999796E-2</v>
      </c>
      <c r="N13" s="26">
        <f>'Scenario Inputs'!S4</f>
        <v>2.0000000000000018E-2</v>
      </c>
      <c r="O13" s="26">
        <f>'Scenario Inputs'!T4</f>
        <v>2.0000000000000018E-2</v>
      </c>
      <c r="P13" s="26">
        <f>'Scenario Inputs'!U4</f>
        <v>2.0000000000000018E-2</v>
      </c>
      <c r="Q13" s="26">
        <f>'Scenario Inputs'!V4</f>
        <v>2.0000000000000018E-2</v>
      </c>
      <c r="R13" s="26">
        <f>'Scenario Inputs'!W4</f>
        <v>2.0000000000000018E-2</v>
      </c>
      <c r="S13" s="26">
        <f>'Scenario Inputs'!X4</f>
        <v>2.0000000000000018E-2</v>
      </c>
      <c r="T13" s="26">
        <f>'Scenario Inputs'!Y4</f>
        <v>2.0000000000000018E-2</v>
      </c>
      <c r="U13" s="26">
        <f>'Scenario Inputs'!Z4</f>
        <v>2.0000000000000018E-2</v>
      </c>
      <c r="V13" s="26">
        <f>'Scenario Inputs'!AA4</f>
        <v>2.0000000000000018E-2</v>
      </c>
      <c r="W13" s="26">
        <f>'Scenario Inputs'!AB4</f>
        <v>2.0000000000000018E-2</v>
      </c>
      <c r="X13" s="26">
        <f>'Scenario Inputs'!AC4</f>
        <v>2.0000000000000018E-2</v>
      </c>
      <c r="Y13" s="26">
        <f>'Scenario Inputs'!AD4</f>
        <v>2.0000000000000018E-2</v>
      </c>
      <c r="Z13" s="26">
        <f>'Scenario Inputs'!AE4</f>
        <v>2.0000000000000018E-2</v>
      </c>
      <c r="AA13" s="26">
        <f>'Scenario Inputs'!AF4</f>
        <v>2.0000000000000018E-2</v>
      </c>
      <c r="AB13" s="26">
        <f>'Scenario Inputs'!AG4</f>
        <v>2.0000000000000018E-2</v>
      </c>
      <c r="AC13" s="26">
        <f>'Scenario Inputs'!AH4</f>
        <v>2.0000000000000018E-2</v>
      </c>
    </row>
    <row r="14" spans="2:29" x14ac:dyDescent="0.3">
      <c r="B14" s="18" t="s">
        <v>95</v>
      </c>
      <c r="C14" s="3" t="s">
        <v>86</v>
      </c>
      <c r="D14" s="3" t="s">
        <v>87</v>
      </c>
      <c r="E14" s="43">
        <f>E13*E12</f>
        <v>0</v>
      </c>
      <c r="F14" s="43">
        <f>F13*F12</f>
        <v>0.55574564041244356</v>
      </c>
      <c r="G14" s="43">
        <f t="shared" ref="G14:AC14" si="3">G13*G12</f>
        <v>1.1738344160913943</v>
      </c>
      <c r="H14" s="43">
        <f t="shared" si="3"/>
        <v>1.7576588147637886</v>
      </c>
      <c r="I14" s="43">
        <f t="shared" si="3"/>
        <v>2.3396882217213668</v>
      </c>
      <c r="J14" s="43">
        <f t="shared" si="3"/>
        <v>2.8110665329937361</v>
      </c>
      <c r="K14" s="43">
        <f t="shared" si="3"/>
        <v>3.0333340629014409</v>
      </c>
      <c r="L14" s="43">
        <f t="shared" si="3"/>
        <v>3.2536628616049339</v>
      </c>
      <c r="M14" s="43">
        <f t="shared" si="3"/>
        <v>3.4720705422078808</v>
      </c>
      <c r="N14" s="43">
        <f t="shared" si="3"/>
        <v>3.6883447757611338</v>
      </c>
      <c r="O14" s="43">
        <f t="shared" si="3"/>
        <v>3.9028016663228344</v>
      </c>
      <c r="P14" s="43">
        <f t="shared" si="3"/>
        <v>4.0118394380323386</v>
      </c>
      <c r="Q14" s="43">
        <f t="shared" si="3"/>
        <v>4.1223914240564596</v>
      </c>
      <c r="R14" s="43">
        <f t="shared" si="3"/>
        <v>4.2345022486471358</v>
      </c>
      <c r="S14" s="43">
        <f t="shared" si="3"/>
        <v>4.3482171200313253</v>
      </c>
      <c r="T14" s="43">
        <f t="shared" si="3"/>
        <v>4.4635818487277881</v>
      </c>
      <c r="U14" s="43">
        <f t="shared" si="3"/>
        <v>4.3675523488342582</v>
      </c>
      <c r="V14" s="43">
        <f t="shared" si="3"/>
        <v>4.2735888276014382</v>
      </c>
      <c r="W14" s="43">
        <f t="shared" si="3"/>
        <v>4.1816468375644211</v>
      </c>
      <c r="X14" s="43">
        <f t="shared" si="3"/>
        <v>4.0916828875010598</v>
      </c>
      <c r="Y14" s="43">
        <f t="shared" si="3"/>
        <v>4.0036544218593626</v>
      </c>
      <c r="Z14" s="43">
        <f t="shared" si="3"/>
        <v>3.9175198006274798</v>
      </c>
      <c r="AA14" s="43">
        <f t="shared" si="3"/>
        <v>3.8332382796367801</v>
      </c>
      <c r="AB14" s="43">
        <f t="shared" si="3"/>
        <v>3.7507699912886747</v>
      </c>
      <c r="AC14" s="43">
        <f t="shared" si="3"/>
        <v>3.6700759256960906</v>
      </c>
    </row>
    <row r="15" spans="2:29" x14ac:dyDescent="0.3">
      <c r="B15" s="19" t="s">
        <v>96</v>
      </c>
      <c r="C15" s="3" t="s">
        <v>86</v>
      </c>
      <c r="D15" s="3" t="s">
        <v>87</v>
      </c>
      <c r="E15" s="25">
        <f t="shared" ref="E15:AC15" si="4">E8</f>
        <v>28.364499587221808</v>
      </c>
      <c r="F15" s="25">
        <f t="shared" si="4"/>
        <v>32.156642034747236</v>
      </c>
      <c r="G15" s="25">
        <f t="shared" si="4"/>
        <v>31.086524386269133</v>
      </c>
      <c r="H15" s="25">
        <f t="shared" si="4"/>
        <v>31.63597604748665</v>
      </c>
      <c r="I15" s="25">
        <f t="shared" si="4"/>
        <v>26.62758963275218</v>
      </c>
      <c r="J15" s="25">
        <f t="shared" si="4"/>
        <v>14.43090977892623</v>
      </c>
      <c r="K15" s="25">
        <f t="shared" si="4"/>
        <v>14.576019381040094</v>
      </c>
      <c r="L15" s="25">
        <f t="shared" si="4"/>
        <v>14.719899117418894</v>
      </c>
      <c r="M15" s="25">
        <f t="shared" si="4"/>
        <v>14.850832399238296</v>
      </c>
      <c r="N15" s="25">
        <f t="shared" si="4"/>
        <v>14.995556579769614</v>
      </c>
      <c r="O15" s="25">
        <f t="shared" si="4"/>
        <v>9.8505918827526671</v>
      </c>
      <c r="P15" s="25">
        <f t="shared" si="4"/>
        <v>10.047603720407723</v>
      </c>
      <c r="Q15" s="25">
        <f t="shared" si="4"/>
        <v>10.248555794815879</v>
      </c>
      <c r="R15" s="25">
        <f t="shared" si="4"/>
        <v>10.453526910712194</v>
      </c>
      <c r="S15" s="25">
        <f t="shared" si="4"/>
        <v>10.662597448926439</v>
      </c>
      <c r="T15" s="25">
        <f t="shared" si="4"/>
        <v>0</v>
      </c>
      <c r="U15" s="25">
        <f t="shared" si="4"/>
        <v>0</v>
      </c>
      <c r="V15" s="25">
        <f t="shared" si="4"/>
        <v>0</v>
      </c>
      <c r="W15" s="25">
        <f t="shared" si="4"/>
        <v>0</v>
      </c>
      <c r="X15" s="25">
        <f t="shared" si="4"/>
        <v>0</v>
      </c>
      <c r="Y15" s="25">
        <f t="shared" si="4"/>
        <v>0</v>
      </c>
      <c r="Z15" s="25">
        <f t="shared" si="4"/>
        <v>0</v>
      </c>
      <c r="AA15" s="25">
        <f t="shared" si="4"/>
        <v>0</v>
      </c>
      <c r="AB15" s="25">
        <f t="shared" si="4"/>
        <v>0</v>
      </c>
      <c r="AC15" s="25">
        <f t="shared" si="4"/>
        <v>0</v>
      </c>
    </row>
    <row r="16" spans="2:29" x14ac:dyDescent="0.3">
      <c r="B16" s="20" t="s">
        <v>233</v>
      </c>
      <c r="C16" s="3" t="s">
        <v>46</v>
      </c>
      <c r="D16" s="3"/>
      <c r="E16" s="26">
        <f>'Scenario Inputs'!J170</f>
        <v>0.5</v>
      </c>
      <c r="F16" s="26">
        <f>'Scenario Inputs'!K170</f>
        <v>0.5</v>
      </c>
      <c r="G16" s="26">
        <f>'Scenario Inputs'!L170</f>
        <v>0.5</v>
      </c>
      <c r="H16" s="26">
        <f>'Scenario Inputs'!M170</f>
        <v>0.5</v>
      </c>
      <c r="I16" s="26">
        <f>'Scenario Inputs'!N170</f>
        <v>0.5</v>
      </c>
      <c r="J16" s="26">
        <f>'Scenario Inputs'!O170</f>
        <v>0.5</v>
      </c>
      <c r="K16" s="26">
        <f>'Scenario Inputs'!P170</f>
        <v>0.5</v>
      </c>
      <c r="L16" s="26">
        <f>'Scenario Inputs'!Q170</f>
        <v>0.5</v>
      </c>
      <c r="M16" s="26">
        <f>'Scenario Inputs'!R170</f>
        <v>0.5</v>
      </c>
      <c r="N16" s="26">
        <f>'Scenario Inputs'!S170</f>
        <v>0.5</v>
      </c>
      <c r="O16" s="26">
        <f>'Scenario Inputs'!T170</f>
        <v>0.5</v>
      </c>
      <c r="P16" s="26">
        <f>'Scenario Inputs'!U170</f>
        <v>0.5</v>
      </c>
      <c r="Q16" s="26">
        <f>'Scenario Inputs'!V170</f>
        <v>0.5</v>
      </c>
      <c r="R16" s="26">
        <f>'Scenario Inputs'!W170</f>
        <v>0.5</v>
      </c>
      <c r="S16" s="26">
        <f>'Scenario Inputs'!X170</f>
        <v>0.5</v>
      </c>
      <c r="T16" s="26">
        <f>'Scenario Inputs'!Y170</f>
        <v>0.5</v>
      </c>
      <c r="U16" s="26">
        <f>'Scenario Inputs'!Z170</f>
        <v>0.5</v>
      </c>
      <c r="V16" s="26">
        <f>'Scenario Inputs'!AA170</f>
        <v>0.5</v>
      </c>
      <c r="W16" s="26">
        <f>'Scenario Inputs'!AB170</f>
        <v>0.5</v>
      </c>
      <c r="X16" s="26">
        <f>'Scenario Inputs'!AC170</f>
        <v>0.5</v>
      </c>
      <c r="Y16" s="26">
        <f>'Scenario Inputs'!AD170</f>
        <v>0.5</v>
      </c>
      <c r="Z16" s="26">
        <f>'Scenario Inputs'!AE170</f>
        <v>0.5</v>
      </c>
      <c r="AA16" s="26">
        <f>'Scenario Inputs'!AF170</f>
        <v>0.5</v>
      </c>
      <c r="AB16" s="26">
        <f>'Scenario Inputs'!AG170</f>
        <v>0.5</v>
      </c>
      <c r="AC16" s="26">
        <f>'Scenario Inputs'!AH170</f>
        <v>0.5</v>
      </c>
    </row>
    <row r="17" spans="2:29" x14ac:dyDescent="0.3">
      <c r="B17" s="20" t="s">
        <v>240</v>
      </c>
      <c r="C17" s="3" t="s">
        <v>46</v>
      </c>
      <c r="D17" s="4"/>
      <c r="E17" s="26">
        <f>'Scenario Inputs'!J90</f>
        <v>4.07E-2</v>
      </c>
      <c r="F17" s="26">
        <f>'Scenario Inputs'!K90</f>
        <v>4.07E-2</v>
      </c>
      <c r="G17" s="26">
        <f>'Scenario Inputs'!L90</f>
        <v>4.07E-2</v>
      </c>
      <c r="H17" s="26">
        <f>'Scenario Inputs'!M90</f>
        <v>4.07E-2</v>
      </c>
      <c r="I17" s="26">
        <f>'Scenario Inputs'!N90</f>
        <v>4.07E-2</v>
      </c>
      <c r="J17" s="26">
        <f>'Scenario Inputs'!O90</f>
        <v>4.07E-2</v>
      </c>
      <c r="K17" s="26">
        <f>'Scenario Inputs'!P90</f>
        <v>4.07E-2</v>
      </c>
      <c r="L17" s="26">
        <f>'Scenario Inputs'!Q90</f>
        <v>4.07E-2</v>
      </c>
      <c r="M17" s="26">
        <f>'Scenario Inputs'!R90</f>
        <v>4.07E-2</v>
      </c>
      <c r="N17" s="26">
        <f>'Scenario Inputs'!S90</f>
        <v>4.07E-2</v>
      </c>
      <c r="O17" s="26">
        <f>'Scenario Inputs'!T90</f>
        <v>4.07E-2</v>
      </c>
      <c r="P17" s="26">
        <f>'Scenario Inputs'!U90</f>
        <v>4.07E-2</v>
      </c>
      <c r="Q17" s="26">
        <f>'Scenario Inputs'!V90</f>
        <v>4.07E-2</v>
      </c>
      <c r="R17" s="26">
        <f>'Scenario Inputs'!W90</f>
        <v>4.07E-2</v>
      </c>
      <c r="S17" s="26">
        <f>'Scenario Inputs'!X90</f>
        <v>4.07E-2</v>
      </c>
      <c r="T17" s="26">
        <f>'Scenario Inputs'!Y90</f>
        <v>4.07E-2</v>
      </c>
      <c r="U17" s="26">
        <f>'Scenario Inputs'!Z90</f>
        <v>4.07E-2</v>
      </c>
      <c r="V17" s="26">
        <f>'Scenario Inputs'!AA90</f>
        <v>4.07E-2</v>
      </c>
      <c r="W17" s="26">
        <f>'Scenario Inputs'!AB90</f>
        <v>4.07E-2</v>
      </c>
      <c r="X17" s="26">
        <f>'Scenario Inputs'!AC90</f>
        <v>4.07E-2</v>
      </c>
      <c r="Y17" s="26">
        <f>'Scenario Inputs'!AD90</f>
        <v>4.07E-2</v>
      </c>
      <c r="Z17" s="26">
        <f>'Scenario Inputs'!AE90</f>
        <v>4.07E-2</v>
      </c>
      <c r="AA17" s="26">
        <f>'Scenario Inputs'!AF90</f>
        <v>4.07E-2</v>
      </c>
      <c r="AB17" s="26">
        <f>'Scenario Inputs'!AG90</f>
        <v>4.07E-2</v>
      </c>
      <c r="AC17" s="26">
        <f>'Scenario Inputs'!AH90</f>
        <v>4.07E-2</v>
      </c>
    </row>
    <row r="18" spans="2:29" x14ac:dyDescent="0.3">
      <c r="B18" s="71" t="s">
        <v>228</v>
      </c>
      <c r="C18" s="3"/>
      <c r="D18" s="4"/>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2:29" x14ac:dyDescent="0.3">
      <c r="B19" s="20" t="s">
        <v>235</v>
      </c>
      <c r="C19" s="3" t="s">
        <v>86</v>
      </c>
      <c r="D19" s="3" t="s">
        <v>87</v>
      </c>
      <c r="E19" s="43">
        <f>(E12+E14)*E17</f>
        <v>0</v>
      </c>
      <c r="F19" s="43">
        <f>(F12+F14)*F17</f>
        <v>1.1535612258040955</v>
      </c>
      <c r="G19" s="43">
        <f t="shared" ref="G19:AC19" si="5">(G12+G14)*G17</f>
        <v>2.4365280974809318</v>
      </c>
      <c r="H19" s="43">
        <f t="shared" si="5"/>
        <v>3.6483724018051924</v>
      </c>
      <c r="I19" s="43">
        <f t="shared" si="5"/>
        <v>4.8564908418270365</v>
      </c>
      <c r="J19" s="43">
        <f t="shared" si="5"/>
        <v>5.8349308025351574</v>
      </c>
      <c r="K19" s="43">
        <f t="shared" si="5"/>
        <v>6.2962915143645164</v>
      </c>
      <c r="L19" s="43">
        <f t="shared" si="5"/>
        <v>6.7536280018332819</v>
      </c>
      <c r="M19" s="43">
        <f t="shared" si="5"/>
        <v>7.2069768244609707</v>
      </c>
      <c r="N19" s="43">
        <f t="shared" si="5"/>
        <v>7.6558972510473779</v>
      </c>
      <c r="O19" s="43">
        <f t="shared" si="5"/>
        <v>8.1010454187863008</v>
      </c>
      <c r="P19" s="43">
        <f t="shared" si="5"/>
        <v>8.3273751215237173</v>
      </c>
      <c r="Q19" s="43">
        <f t="shared" si="5"/>
        <v>8.5568478789139846</v>
      </c>
      <c r="R19" s="43">
        <f t="shared" si="5"/>
        <v>8.789556317516853</v>
      </c>
      <c r="S19" s="43">
        <f t="shared" si="5"/>
        <v>9.0255942760490147</v>
      </c>
      <c r="T19" s="43">
        <f t="shared" si="5"/>
        <v>9.2650568434042615</v>
      </c>
      <c r="U19" s="43">
        <f t="shared" si="5"/>
        <v>9.0657284104752627</v>
      </c>
      <c r="V19" s="43">
        <f t="shared" si="5"/>
        <v>8.8706883294522978</v>
      </c>
      <c r="W19" s="43">
        <f t="shared" si="5"/>
        <v>8.6798443407324601</v>
      </c>
      <c r="X19" s="43">
        <f t="shared" si="5"/>
        <v>8.4931061695859427</v>
      </c>
      <c r="Y19" s="43">
        <f t="shared" si="5"/>
        <v>8.3103854834534712</v>
      </c>
      <c r="Z19" s="43">
        <f t="shared" si="5"/>
        <v>8.1315958501624532</v>
      </c>
      <c r="AA19" s="43">
        <f t="shared" si="5"/>
        <v>7.9566526970420579</v>
      </c>
      <c r="AB19" s="43">
        <f t="shared" si="5"/>
        <v>7.7854732709178958</v>
      </c>
      <c r="AC19" s="43">
        <f t="shared" si="5"/>
        <v>7.6179765989673687</v>
      </c>
    </row>
    <row r="20" spans="2:29" x14ac:dyDescent="0.3">
      <c r="B20" s="18" t="s">
        <v>234</v>
      </c>
      <c r="C20" s="3" t="s">
        <v>86</v>
      </c>
      <c r="D20" s="3" t="s">
        <v>87</v>
      </c>
      <c r="E20" s="43">
        <f>E15*E16*E17</f>
        <v>0.57721756659996382</v>
      </c>
      <c r="F20" s="43">
        <f>F15*F16*F17</f>
        <v>0.65438766540710624</v>
      </c>
      <c r="G20" s="43">
        <f t="shared" ref="G20:AC20" si="6">G15*G16*G17</f>
        <v>0.63261077126057685</v>
      </c>
      <c r="H20" s="43">
        <f t="shared" si="6"/>
        <v>0.64379211256635338</v>
      </c>
      <c r="I20" s="43">
        <f t="shared" si="6"/>
        <v>0.54187144902650686</v>
      </c>
      <c r="J20" s="43">
        <f t="shared" si="6"/>
        <v>0.29366901400114875</v>
      </c>
      <c r="K20" s="43">
        <f t="shared" si="6"/>
        <v>0.29662199440416592</v>
      </c>
      <c r="L20" s="43">
        <f t="shared" si="6"/>
        <v>0.29954994703947452</v>
      </c>
      <c r="M20" s="43">
        <f t="shared" si="6"/>
        <v>0.30221443932449932</v>
      </c>
      <c r="N20" s="43">
        <f t="shared" si="6"/>
        <v>0.30515957639831165</v>
      </c>
      <c r="O20" s="43">
        <f t="shared" si="6"/>
        <v>0.20045954481401679</v>
      </c>
      <c r="P20" s="43">
        <f t="shared" si="6"/>
        <v>0.20446873571029717</v>
      </c>
      <c r="Q20" s="43">
        <f t="shared" si="6"/>
        <v>0.20855811042450312</v>
      </c>
      <c r="R20" s="43">
        <f t="shared" si="6"/>
        <v>0.21272927263299315</v>
      </c>
      <c r="S20" s="43">
        <f t="shared" si="6"/>
        <v>0.21698385808565304</v>
      </c>
      <c r="T20" s="43">
        <f t="shared" si="6"/>
        <v>0</v>
      </c>
      <c r="U20" s="43">
        <f t="shared" si="6"/>
        <v>0</v>
      </c>
      <c r="V20" s="43">
        <f t="shared" si="6"/>
        <v>0</v>
      </c>
      <c r="W20" s="43">
        <f t="shared" si="6"/>
        <v>0</v>
      </c>
      <c r="X20" s="43">
        <f t="shared" si="6"/>
        <v>0</v>
      </c>
      <c r="Y20" s="43">
        <f t="shared" si="6"/>
        <v>0</v>
      </c>
      <c r="Z20" s="43">
        <f t="shared" si="6"/>
        <v>0</v>
      </c>
      <c r="AA20" s="43">
        <f t="shared" si="6"/>
        <v>0</v>
      </c>
      <c r="AB20" s="43">
        <f t="shared" si="6"/>
        <v>0</v>
      </c>
      <c r="AC20" s="43">
        <f t="shared" si="6"/>
        <v>0</v>
      </c>
    </row>
    <row r="21" spans="2:29" x14ac:dyDescent="0.3">
      <c r="B21" s="22" t="s">
        <v>244</v>
      </c>
      <c r="C21" s="23" t="s">
        <v>86</v>
      </c>
      <c r="D21" s="23" t="s">
        <v>87</v>
      </c>
      <c r="E21" s="76">
        <f>E12+E14+E15-E19-E20</f>
        <v>27.787282020621845</v>
      </c>
      <c r="F21" s="76">
        <f>F12+F14+F15-F19-F20</f>
        <v>58.691720804570316</v>
      </c>
      <c r="G21" s="76">
        <f t="shared" ref="G21:AC21" si="7">G12+G14+G15-G19-G20</f>
        <v>87.882940738189347</v>
      </c>
      <c r="H21" s="76">
        <f t="shared" si="7"/>
        <v>116.98441108606823</v>
      </c>
      <c r="I21" s="76">
        <f t="shared" si="7"/>
        <v>140.55332664968824</v>
      </c>
      <c r="J21" s="76">
        <f t="shared" si="7"/>
        <v>151.66670314507192</v>
      </c>
      <c r="K21" s="76">
        <f t="shared" si="7"/>
        <v>162.68314308024475</v>
      </c>
      <c r="L21" s="76">
        <f t="shared" si="7"/>
        <v>173.60352711039582</v>
      </c>
      <c r="M21" s="76">
        <f t="shared" si="7"/>
        <v>184.41723878805652</v>
      </c>
      <c r="N21" s="76">
        <f t="shared" si="7"/>
        <v>195.14008331614156</v>
      </c>
      <c r="O21" s="76">
        <f t="shared" si="7"/>
        <v>200.59197190161674</v>
      </c>
      <c r="P21" s="76">
        <f t="shared" si="7"/>
        <v>206.11957120282278</v>
      </c>
      <c r="Q21" s="76">
        <f t="shared" si="7"/>
        <v>211.72511243235661</v>
      </c>
      <c r="R21" s="76">
        <f t="shared" si="7"/>
        <v>217.41085600156609</v>
      </c>
      <c r="S21" s="76">
        <f t="shared" si="7"/>
        <v>223.1790924363892</v>
      </c>
      <c r="T21" s="76">
        <f t="shared" si="7"/>
        <v>218.37761744171272</v>
      </c>
      <c r="U21" s="76">
        <f t="shared" si="7"/>
        <v>213.67944138007172</v>
      </c>
      <c r="V21" s="76">
        <f t="shared" si="7"/>
        <v>209.08234187822086</v>
      </c>
      <c r="W21" s="76">
        <f t="shared" si="7"/>
        <v>204.5841443750528</v>
      </c>
      <c r="X21" s="76">
        <f t="shared" si="7"/>
        <v>200.18272109296794</v>
      </c>
      <c r="Y21" s="76">
        <f t="shared" si="7"/>
        <v>195.87599003137382</v>
      </c>
      <c r="Z21" s="76">
        <f t="shared" si="7"/>
        <v>191.66191398183884</v>
      </c>
      <c r="AA21" s="76">
        <f t="shared" si="7"/>
        <v>187.53849956443358</v>
      </c>
      <c r="AB21" s="76">
        <f t="shared" si="7"/>
        <v>183.50379628480437</v>
      </c>
      <c r="AC21" s="76">
        <f t="shared" si="7"/>
        <v>179.55589561153309</v>
      </c>
    </row>
    <row r="22" spans="2:29" x14ac:dyDescent="0.3">
      <c r="B22" s="27" t="s">
        <v>245</v>
      </c>
      <c r="C22" s="28" t="s">
        <v>86</v>
      </c>
      <c r="D22" s="28" t="s">
        <v>87</v>
      </c>
      <c r="E22" s="170">
        <f t="shared" ref="E22" si="8">AVERAGE(SUM(E12,E14),(E21*(1/(1+E29))))</f>
        <v>13.458917960196574</v>
      </c>
      <c r="F22" s="170">
        <f t="shared" ref="F22" si="9">AVERAGE(SUM(F12,F14),(F21*(1/(1+F29))))</f>
        <v>42.599161222055614</v>
      </c>
      <c r="G22" s="170">
        <f t="shared" ref="G22" si="10">AVERAGE(SUM(G12,G14),(G21*(1/(1+G29))))</f>
        <v>72.499347763478852</v>
      </c>
      <c r="H22" s="170">
        <f t="shared" ref="H22" si="11">AVERAGE(SUM(H12,H14),(H21*(1/(1+H29))))</f>
        <v>101.48232200163798</v>
      </c>
      <c r="I22" s="170">
        <f t="shared" ref="I22" si="12">AVERAGE(SUM(I12,I14),(I21*(1/(1+I29))))</f>
        <v>127.73980159116509</v>
      </c>
      <c r="J22" s="170">
        <f t="shared" ref="J22" si="13">AVERAGE(SUM(J12,J14),(J21*(1/(1+J29))))</f>
        <v>145.14277159137583</v>
      </c>
      <c r="K22" s="170">
        <f t="shared" ref="K22" si="14">AVERAGE(SUM(K12,K14),(K21*(1/(1+K29))))</f>
        <v>156.14646492784834</v>
      </c>
      <c r="L22" s="170">
        <f t="shared" ref="L22" si="15">AVERAGE(SUM(L12,L14),(L21*(1/(1+L29))))</f>
        <v>167.05419542970418</v>
      </c>
      <c r="M22" s="170">
        <f t="shared" ref="M22" si="16">AVERAGE(SUM(M12,M14),(M21*(1/(1+M29))))</f>
        <v>177.86127009824631</v>
      </c>
      <c r="N22" s="170">
        <f t="shared" ref="N22" si="17">AVERAGE(SUM(N12,N14),(N21*(1/(1+N29))))</f>
        <v>188.56992987942968</v>
      </c>
      <c r="O22" s="170">
        <f t="shared" ref="O22" si="18">AVERAGE(SUM(O12,O14),(O21*(1/(1+O29))))</f>
        <v>196.67923184588528</v>
      </c>
      <c r="P22" s="170">
        <f t="shared" ref="P22" si="19">AVERAGE(SUM(P12,P14),(P21*(1/(1+P29))))</f>
        <v>202.13701716978716</v>
      </c>
      <c r="Q22" s="170">
        <f t="shared" ref="Q22" si="20">AVERAGE(SUM(Q12,Q14),(Q21*(1/(1+Q29))))</f>
        <v>207.67116654658724</v>
      </c>
      <c r="R22" s="170">
        <f t="shared" ref="R22" si="21">AVERAGE(SUM(R12,R14),(R21*(1/(1+R29))))</f>
        <v>213.28391273697872</v>
      </c>
      <c r="S22" s="170">
        <f t="shared" ref="S22" si="22">AVERAGE(SUM(S12,S14),(S21*(1/(1+S29))))</f>
        <v>218.97751797917959</v>
      </c>
      <c r="T22" s="170">
        <f t="shared" ref="T22" si="23">AVERAGE(SUM(T12,T14),(T21*(1/(1+T29))))</f>
        <v>219.59369858870434</v>
      </c>
      <c r="U22" s="170">
        <f t="shared" ref="U22" si="24">AVERAGE(SUM(U12,U14),(U21*(1/(1+U29))))</f>
        <v>214.86935975726698</v>
      </c>
      <c r="V22" s="170">
        <f t="shared" ref="V22" si="25">AVERAGE(SUM(V12,V14),(V21*(1/(1+V29))))</f>
        <v>210.24666035144912</v>
      </c>
      <c r="W22" s="170">
        <f t="shared" ref="W22" si="26">AVERAGE(SUM(W12,W14),(W21*(1/(1+W29))))</f>
        <v>205.72341370064805</v>
      </c>
      <c r="X22" s="170">
        <f t="shared" ref="X22" si="27">AVERAGE(SUM(X12,X14),(X21*(1/(1+X29))))</f>
        <v>201.29748017829229</v>
      </c>
      <c r="Y22" s="170">
        <f t="shared" ref="Y22" si="28">AVERAGE(SUM(Y12,Y14),(Y21*(1/(1+Y29))))</f>
        <v>196.96676618973652</v>
      </c>
      <c r="Z22" s="170">
        <f t="shared" ref="Z22" si="29">AVERAGE(SUM(Z12,Z14),(Z21*(1/(1+Z29))))</f>
        <v>192.72922318193054</v>
      </c>
      <c r="AA22" s="170">
        <f t="shared" ref="AA22" si="30">AVERAGE(SUM(AA12,AA14),(AA21*(1/(1+AA29))))</f>
        <v>188.58284667439449</v>
      </c>
      <c r="AB22" s="170">
        <f t="shared" ref="AB22" si="31">AVERAGE(SUM(AB12,AB14),(AB21*(1/(1+AB29))))</f>
        <v>184.5256753110416</v>
      </c>
      <c r="AC22" s="170">
        <f t="shared" ref="AC22" si="32">AVERAGE(SUM(AC12,AC14),(AC21*(1/(1+AC29))))</f>
        <v>180.55578993239985</v>
      </c>
    </row>
    <row r="23" spans="2:29" ht="15" thickBot="1" x14ac:dyDescent="0.35">
      <c r="B23" s="56" t="s">
        <v>229</v>
      </c>
      <c r="C23" s="57" t="s">
        <v>86</v>
      </c>
      <c r="D23" s="57" t="s">
        <v>87</v>
      </c>
      <c r="E23" s="75">
        <f t="shared" ref="E23" si="33">E19+E20</f>
        <v>0.57721756659996382</v>
      </c>
      <c r="F23" s="75">
        <f t="shared" ref="F23:AC23" si="34">F19+F20</f>
        <v>1.8079488912112018</v>
      </c>
      <c r="G23" s="75">
        <f t="shared" si="34"/>
        <v>3.0691388687415087</v>
      </c>
      <c r="H23" s="75">
        <f t="shared" si="34"/>
        <v>4.2921645143715459</v>
      </c>
      <c r="I23" s="75">
        <f t="shared" si="34"/>
        <v>5.3983622908535436</v>
      </c>
      <c r="J23" s="75">
        <f t="shared" si="34"/>
        <v>6.1285998165363065</v>
      </c>
      <c r="K23" s="75">
        <f t="shared" si="34"/>
        <v>6.5929135087686825</v>
      </c>
      <c r="L23" s="75">
        <f t="shared" si="34"/>
        <v>7.0531779488727562</v>
      </c>
      <c r="M23" s="75">
        <f t="shared" si="34"/>
        <v>7.5091912637854703</v>
      </c>
      <c r="N23" s="75">
        <f t="shared" si="34"/>
        <v>7.9610568274456899</v>
      </c>
      <c r="O23" s="75">
        <f t="shared" si="34"/>
        <v>8.3015049636003173</v>
      </c>
      <c r="P23" s="75">
        <f t="shared" si="34"/>
        <v>8.5318438572340138</v>
      </c>
      <c r="Q23" s="75">
        <f t="shared" si="34"/>
        <v>8.7654059893384879</v>
      </c>
      <c r="R23" s="75">
        <f t="shared" si="34"/>
        <v>9.002285590149846</v>
      </c>
      <c r="S23" s="75">
        <f t="shared" si="34"/>
        <v>9.2425781341346678</v>
      </c>
      <c r="T23" s="75">
        <f t="shared" si="34"/>
        <v>9.2650568434042615</v>
      </c>
      <c r="U23" s="75">
        <f t="shared" si="34"/>
        <v>9.0657284104752627</v>
      </c>
      <c r="V23" s="75">
        <f t="shared" si="34"/>
        <v>8.8706883294522978</v>
      </c>
      <c r="W23" s="75">
        <f t="shared" si="34"/>
        <v>8.6798443407324601</v>
      </c>
      <c r="X23" s="75">
        <f t="shared" si="34"/>
        <v>8.4931061695859427</v>
      </c>
      <c r="Y23" s="75">
        <f t="shared" si="34"/>
        <v>8.3103854834534712</v>
      </c>
      <c r="Z23" s="75">
        <f t="shared" si="34"/>
        <v>8.1315958501624532</v>
      </c>
      <c r="AA23" s="75">
        <f t="shared" si="34"/>
        <v>7.9566526970420579</v>
      </c>
      <c r="AB23" s="75">
        <f t="shared" si="34"/>
        <v>7.7854732709178958</v>
      </c>
      <c r="AC23" s="75">
        <f t="shared" si="34"/>
        <v>7.6179765989673687</v>
      </c>
    </row>
    <row r="24" spans="2:29" ht="15" thickTop="1" x14ac:dyDescent="0.3">
      <c r="E24" s="139"/>
      <c r="F24" s="139"/>
      <c r="G24" s="139"/>
      <c r="H24" s="139"/>
      <c r="I24" s="139"/>
      <c r="J24" s="139"/>
    </row>
    <row r="25" spans="2:29" x14ac:dyDescent="0.3">
      <c r="B25" s="32" t="s">
        <v>97</v>
      </c>
    </row>
    <row r="26" spans="2:29" x14ac:dyDescent="0.3">
      <c r="B26" s="206" t="s">
        <v>98</v>
      </c>
      <c r="C26" s="37" t="s">
        <v>86</v>
      </c>
      <c r="D26" s="195" t="s">
        <v>87</v>
      </c>
      <c r="E26" s="171">
        <f>E5</f>
        <v>0</v>
      </c>
      <c r="F26" s="171">
        <f t="shared" ref="F26:AC26" si="35">F5</f>
        <v>0</v>
      </c>
      <c r="G26" s="171">
        <f t="shared" si="35"/>
        <v>0</v>
      </c>
      <c r="H26" s="171">
        <f t="shared" si="35"/>
        <v>0</v>
      </c>
      <c r="I26" s="171">
        <f t="shared" si="35"/>
        <v>0</v>
      </c>
      <c r="J26" s="171">
        <f t="shared" si="35"/>
        <v>0.28017651361001505</v>
      </c>
      <c r="K26" s="171">
        <f t="shared" si="35"/>
        <v>0.2833057577879971</v>
      </c>
      <c r="L26" s="171">
        <f t="shared" si="35"/>
        <v>0.28518621521960308</v>
      </c>
      <c r="M26" s="171">
        <f t="shared" si="35"/>
        <v>0.28831569227157033</v>
      </c>
      <c r="N26" s="171">
        <f t="shared" si="35"/>
        <v>0.2914562739195285</v>
      </c>
      <c r="O26" s="171">
        <f t="shared" si="35"/>
        <v>0.29460715255649639</v>
      </c>
      <c r="P26" s="171">
        <f t="shared" si="35"/>
        <v>0.30049929560762634</v>
      </c>
      <c r="Q26" s="171">
        <f t="shared" si="35"/>
        <v>0.30650928151977891</v>
      </c>
      <c r="R26" s="171">
        <f t="shared" si="35"/>
        <v>0.31263946715017443</v>
      </c>
      <c r="S26" s="171">
        <f t="shared" si="35"/>
        <v>0.31889225649317793</v>
      </c>
      <c r="T26" s="171">
        <f t="shared" si="35"/>
        <v>0</v>
      </c>
      <c r="U26" s="171">
        <f t="shared" si="35"/>
        <v>0</v>
      </c>
      <c r="V26" s="171">
        <f t="shared" si="35"/>
        <v>0</v>
      </c>
      <c r="W26" s="171">
        <f t="shared" si="35"/>
        <v>0</v>
      </c>
      <c r="X26" s="171">
        <f t="shared" si="35"/>
        <v>0</v>
      </c>
      <c r="Y26" s="171">
        <f t="shared" si="35"/>
        <v>0</v>
      </c>
      <c r="Z26" s="171">
        <f t="shared" si="35"/>
        <v>0</v>
      </c>
      <c r="AA26" s="171">
        <f t="shared" si="35"/>
        <v>0</v>
      </c>
      <c r="AB26" s="171">
        <f t="shared" si="35"/>
        <v>0</v>
      </c>
      <c r="AC26" s="171">
        <f t="shared" si="35"/>
        <v>0</v>
      </c>
    </row>
    <row r="27" spans="2:29" x14ac:dyDescent="0.3">
      <c r="B27" s="3" t="s">
        <v>230</v>
      </c>
      <c r="C27" s="36" t="s">
        <v>86</v>
      </c>
      <c r="D27" s="36" t="s">
        <v>87</v>
      </c>
      <c r="E27" s="38">
        <f t="shared" ref="E27" si="36">E23</f>
        <v>0.57721756659996382</v>
      </c>
      <c r="F27" s="38">
        <f t="shared" ref="F27:AC27" si="37">F23</f>
        <v>1.8079488912112018</v>
      </c>
      <c r="G27" s="38">
        <f t="shared" si="37"/>
        <v>3.0691388687415087</v>
      </c>
      <c r="H27" s="38">
        <f t="shared" si="37"/>
        <v>4.2921645143715459</v>
      </c>
      <c r="I27" s="38">
        <f t="shared" si="37"/>
        <v>5.3983622908535436</v>
      </c>
      <c r="J27" s="38">
        <f t="shared" si="37"/>
        <v>6.1285998165363065</v>
      </c>
      <c r="K27" s="38">
        <f t="shared" si="37"/>
        <v>6.5929135087686825</v>
      </c>
      <c r="L27" s="38">
        <f t="shared" si="37"/>
        <v>7.0531779488727562</v>
      </c>
      <c r="M27" s="38">
        <f t="shared" si="37"/>
        <v>7.5091912637854703</v>
      </c>
      <c r="N27" s="38">
        <f t="shared" si="37"/>
        <v>7.9610568274456899</v>
      </c>
      <c r="O27" s="38">
        <f t="shared" si="37"/>
        <v>8.3015049636003173</v>
      </c>
      <c r="P27" s="38">
        <f t="shared" si="37"/>
        <v>8.5318438572340138</v>
      </c>
      <c r="Q27" s="38">
        <f t="shared" si="37"/>
        <v>8.7654059893384879</v>
      </c>
      <c r="R27" s="38">
        <f t="shared" si="37"/>
        <v>9.002285590149846</v>
      </c>
      <c r="S27" s="38">
        <f t="shared" si="37"/>
        <v>9.2425781341346678</v>
      </c>
      <c r="T27" s="38">
        <f t="shared" si="37"/>
        <v>9.2650568434042615</v>
      </c>
      <c r="U27" s="38">
        <f t="shared" si="37"/>
        <v>9.0657284104752627</v>
      </c>
      <c r="V27" s="38">
        <f t="shared" si="37"/>
        <v>8.8706883294522978</v>
      </c>
      <c r="W27" s="38">
        <f t="shared" si="37"/>
        <v>8.6798443407324601</v>
      </c>
      <c r="X27" s="38">
        <f t="shared" si="37"/>
        <v>8.4931061695859427</v>
      </c>
      <c r="Y27" s="38">
        <f t="shared" si="37"/>
        <v>8.3103854834534712</v>
      </c>
      <c r="Z27" s="38">
        <f t="shared" si="37"/>
        <v>8.1315958501624532</v>
      </c>
      <c r="AA27" s="38">
        <f t="shared" si="37"/>
        <v>7.9566526970420579</v>
      </c>
      <c r="AB27" s="38">
        <f t="shared" si="37"/>
        <v>7.7854732709178958</v>
      </c>
      <c r="AC27" s="38">
        <f t="shared" si="37"/>
        <v>7.6179765989673687</v>
      </c>
    </row>
    <row r="28" spans="2:29" x14ac:dyDescent="0.3">
      <c r="B28" s="21" t="s">
        <v>99</v>
      </c>
      <c r="C28" s="36"/>
      <c r="D28" s="36"/>
      <c r="E28" s="3"/>
      <c r="F28" s="3"/>
      <c r="G28" s="3"/>
      <c r="H28" s="3"/>
      <c r="I28" s="3"/>
      <c r="J28" s="3"/>
      <c r="K28" s="3"/>
      <c r="L28" s="3"/>
      <c r="M28" s="3"/>
      <c r="N28" s="3"/>
      <c r="O28" s="3"/>
      <c r="P28" s="3"/>
      <c r="Q28" s="3"/>
      <c r="R28" s="3"/>
      <c r="S28" s="3"/>
      <c r="T28" s="3"/>
      <c r="U28" s="3"/>
      <c r="V28" s="3"/>
      <c r="W28" s="3"/>
      <c r="X28" s="3"/>
      <c r="Y28" s="3"/>
      <c r="Z28" s="3"/>
      <c r="AA28" s="3"/>
      <c r="AB28" s="3"/>
      <c r="AC28" s="3"/>
    </row>
    <row r="29" spans="2:29" x14ac:dyDescent="0.3">
      <c r="B29" s="18" t="s">
        <v>246</v>
      </c>
      <c r="C29" s="36" t="s">
        <v>46</v>
      </c>
      <c r="D29" s="36"/>
      <c r="E29" s="39">
        <f>'Scenario Inputs'!J172</f>
        <v>3.2300000000000002E-2</v>
      </c>
      <c r="F29" s="39">
        <f>'Scenario Inputs'!K172</f>
        <v>3.2300000000000002E-2</v>
      </c>
      <c r="G29" s="39">
        <f>'Scenario Inputs'!L172</f>
        <v>3.2300000000000002E-2</v>
      </c>
      <c r="H29" s="39">
        <f>'Scenario Inputs'!M172</f>
        <v>3.2300000000000002E-2</v>
      </c>
      <c r="I29" s="39">
        <f>'Scenario Inputs'!N172</f>
        <v>3.2300000000000002E-2</v>
      </c>
      <c r="J29" s="39">
        <f>'Scenario Inputs'!O172</f>
        <v>3.2300000000000002E-2</v>
      </c>
      <c r="K29" s="39">
        <f>'Scenario Inputs'!P172</f>
        <v>3.2300000000000002E-2</v>
      </c>
      <c r="L29" s="39">
        <f>'Scenario Inputs'!Q172</f>
        <v>3.2300000000000002E-2</v>
      </c>
      <c r="M29" s="39">
        <f>'Scenario Inputs'!R172</f>
        <v>3.2300000000000002E-2</v>
      </c>
      <c r="N29" s="39">
        <f>'Scenario Inputs'!S172</f>
        <v>3.2300000000000002E-2</v>
      </c>
      <c r="O29" s="39">
        <f>'Scenario Inputs'!T172</f>
        <v>3.2300000000000002E-2</v>
      </c>
      <c r="P29" s="39">
        <f>'Scenario Inputs'!U172</f>
        <v>3.2300000000000002E-2</v>
      </c>
      <c r="Q29" s="39">
        <f>'Scenario Inputs'!V172</f>
        <v>3.2300000000000002E-2</v>
      </c>
      <c r="R29" s="39">
        <f>'Scenario Inputs'!W172</f>
        <v>3.2300000000000002E-2</v>
      </c>
      <c r="S29" s="39">
        <f>'Scenario Inputs'!X172</f>
        <v>3.2300000000000002E-2</v>
      </c>
      <c r="T29" s="39">
        <f>'Scenario Inputs'!Y172</f>
        <v>3.2300000000000002E-2</v>
      </c>
      <c r="U29" s="39">
        <f>'Scenario Inputs'!Z172</f>
        <v>3.2300000000000002E-2</v>
      </c>
      <c r="V29" s="39">
        <f>'Scenario Inputs'!AA172</f>
        <v>3.2300000000000002E-2</v>
      </c>
      <c r="W29" s="39">
        <f>'Scenario Inputs'!AB172</f>
        <v>3.2300000000000002E-2</v>
      </c>
      <c r="X29" s="39">
        <f>'Scenario Inputs'!AC172</f>
        <v>3.2300000000000002E-2</v>
      </c>
      <c r="Y29" s="39">
        <f>'Scenario Inputs'!AD172</f>
        <v>3.2300000000000002E-2</v>
      </c>
      <c r="Z29" s="39">
        <f>'Scenario Inputs'!AE172</f>
        <v>3.2300000000000002E-2</v>
      </c>
      <c r="AA29" s="39">
        <f>'Scenario Inputs'!AF172</f>
        <v>3.2300000000000002E-2</v>
      </c>
      <c r="AB29" s="39">
        <f>'Scenario Inputs'!AG172</f>
        <v>3.2300000000000002E-2</v>
      </c>
      <c r="AC29" s="39">
        <f>'Scenario Inputs'!AH172</f>
        <v>3.2300000000000002E-2</v>
      </c>
    </row>
    <row r="30" spans="2:29" x14ac:dyDescent="0.3">
      <c r="B30" s="18" t="s">
        <v>247</v>
      </c>
      <c r="C30" s="36" t="s">
        <v>86</v>
      </c>
      <c r="D30" s="36" t="s">
        <v>87</v>
      </c>
      <c r="E30" s="38">
        <f t="shared" ref="E30" si="38">E29*E22</f>
        <v>0.43472305011434936</v>
      </c>
      <c r="F30" s="38">
        <f t="shared" ref="F30:AC30" si="39">F29*F22</f>
        <v>1.3759529074723964</v>
      </c>
      <c r="G30" s="38">
        <f t="shared" si="39"/>
        <v>2.341728932760367</v>
      </c>
      <c r="H30" s="38">
        <f t="shared" si="39"/>
        <v>3.277879000652907</v>
      </c>
      <c r="I30" s="38">
        <f t="shared" si="39"/>
        <v>4.1259955913946325</v>
      </c>
      <c r="J30" s="38">
        <f t="shared" si="39"/>
        <v>4.6881115224014396</v>
      </c>
      <c r="K30" s="38">
        <f t="shared" si="39"/>
        <v>5.0435308171695015</v>
      </c>
      <c r="L30" s="38">
        <f t="shared" si="39"/>
        <v>5.3958505123794458</v>
      </c>
      <c r="M30" s="38">
        <f t="shared" si="39"/>
        <v>5.7449190241733561</v>
      </c>
      <c r="N30" s="38">
        <f t="shared" si="39"/>
        <v>6.0908087351055791</v>
      </c>
      <c r="O30" s="38">
        <f t="shared" si="39"/>
        <v>6.3527391886220954</v>
      </c>
      <c r="P30" s="38">
        <f t="shared" si="39"/>
        <v>6.5290256545841254</v>
      </c>
      <c r="Q30" s="38">
        <f t="shared" si="39"/>
        <v>6.7077786794547682</v>
      </c>
      <c r="R30" s="38">
        <f t="shared" si="39"/>
        <v>6.8890703814044132</v>
      </c>
      <c r="S30" s="38">
        <f t="shared" si="39"/>
        <v>7.0729738307275012</v>
      </c>
      <c r="T30" s="38">
        <f t="shared" si="39"/>
        <v>7.0928764644151512</v>
      </c>
      <c r="U30" s="38">
        <f t="shared" si="39"/>
        <v>6.9402803201597241</v>
      </c>
      <c r="V30" s="38">
        <f t="shared" si="39"/>
        <v>6.7909671293518068</v>
      </c>
      <c r="W30" s="38">
        <f t="shared" si="39"/>
        <v>6.6448662625309325</v>
      </c>
      <c r="X30" s="38">
        <f t="shared" si="39"/>
        <v>6.501908609758841</v>
      </c>
      <c r="Y30" s="38">
        <f t="shared" si="39"/>
        <v>6.3620265479284903</v>
      </c>
      <c r="Z30" s="38">
        <f t="shared" si="39"/>
        <v>6.225153908776357</v>
      </c>
      <c r="AA30" s="38">
        <f t="shared" si="39"/>
        <v>6.0912259475829424</v>
      </c>
      <c r="AB30" s="38">
        <f t="shared" si="39"/>
        <v>5.9601793125466438</v>
      </c>
      <c r="AC30" s="38">
        <f t="shared" si="39"/>
        <v>5.8319520148165154</v>
      </c>
    </row>
    <row r="31" spans="2:29" ht="15" thickBot="1" x14ac:dyDescent="0.35">
      <c r="B31" s="218" t="s">
        <v>100</v>
      </c>
      <c r="C31" s="229" t="s">
        <v>86</v>
      </c>
      <c r="D31" s="230" t="s">
        <v>87</v>
      </c>
      <c r="E31" s="231">
        <f>E26+E27+E30</f>
        <v>1.0119406167143132</v>
      </c>
      <c r="F31" s="231">
        <f t="shared" ref="F31:AC31" si="40">F26+F27+F30</f>
        <v>3.183901798683598</v>
      </c>
      <c r="G31" s="231">
        <f t="shared" si="40"/>
        <v>5.4108678015018761</v>
      </c>
      <c r="H31" s="231">
        <f t="shared" si="40"/>
        <v>7.5700435150244534</v>
      </c>
      <c r="I31" s="231">
        <f t="shared" si="40"/>
        <v>9.5243578822481751</v>
      </c>
      <c r="J31" s="231">
        <f t="shared" si="40"/>
        <v>11.096887852547761</v>
      </c>
      <c r="K31" s="231">
        <f t="shared" si="40"/>
        <v>11.919750083726182</v>
      </c>
      <c r="L31" s="231">
        <f t="shared" si="40"/>
        <v>12.734214676471804</v>
      </c>
      <c r="M31" s="231">
        <f t="shared" si="40"/>
        <v>13.542425980230398</v>
      </c>
      <c r="N31" s="231">
        <f t="shared" si="40"/>
        <v>14.343321836470798</v>
      </c>
      <c r="O31" s="231">
        <f t="shared" si="40"/>
        <v>14.948851304778909</v>
      </c>
      <c r="P31" s="231">
        <f t="shared" si="40"/>
        <v>15.361368807425766</v>
      </c>
      <c r="Q31" s="231">
        <f t="shared" si="40"/>
        <v>15.779693950313035</v>
      </c>
      <c r="R31" s="231">
        <f t="shared" si="40"/>
        <v>16.203995438704432</v>
      </c>
      <c r="S31" s="231">
        <f t="shared" si="40"/>
        <v>16.634444221355349</v>
      </c>
      <c r="T31" s="231">
        <f t="shared" si="40"/>
        <v>16.357933307819412</v>
      </c>
      <c r="U31" s="231">
        <f t="shared" si="40"/>
        <v>16.006008730634989</v>
      </c>
      <c r="V31" s="231">
        <f t="shared" si="40"/>
        <v>15.661655458804105</v>
      </c>
      <c r="W31" s="231">
        <f t="shared" si="40"/>
        <v>15.324710603263393</v>
      </c>
      <c r="X31" s="231">
        <f t="shared" si="40"/>
        <v>14.995014779344784</v>
      </c>
      <c r="Y31" s="231">
        <f t="shared" si="40"/>
        <v>14.672412031381961</v>
      </c>
      <c r="Z31" s="231">
        <f t="shared" si="40"/>
        <v>14.356749758938811</v>
      </c>
      <c r="AA31" s="231">
        <f t="shared" si="40"/>
        <v>14.047878644625001</v>
      </c>
      <c r="AB31" s="231">
        <f t="shared" si="40"/>
        <v>13.74565258346454</v>
      </c>
      <c r="AC31" s="231">
        <f t="shared" si="40"/>
        <v>13.449928613783884</v>
      </c>
    </row>
    <row r="32" spans="2:29" s="35" customFormat="1" x14ac:dyDescent="0.3">
      <c r="B32" s="215" t="s">
        <v>101</v>
      </c>
      <c r="C32" s="137" t="s">
        <v>86</v>
      </c>
      <c r="D32" s="216" t="s">
        <v>87</v>
      </c>
      <c r="E32" s="52">
        <f>IF('Scenario Inputs'!$J$175=1,E30*('Scenario Inputs'!J$176*(1-'Scenario Inputs'!J$177)/E29)*(1/(1-'Scenario Inputs'!J$178)-1),0)</f>
        <v>0</v>
      </c>
      <c r="F32" s="52">
        <f>IF('Scenario Inputs'!$J$175=1,F30*('Scenario Inputs'!K$176*(1-'Scenario Inputs'!K$177)/F29)*(1/(1-'Scenario Inputs'!K$178)-1),0)</f>
        <v>0</v>
      </c>
      <c r="G32" s="52">
        <f>IF('Scenario Inputs'!$J$175=1,G30*('Scenario Inputs'!L$176*(1-'Scenario Inputs'!L$177)/G29)*(1/(1-'Scenario Inputs'!L$178)-1),0)</f>
        <v>0</v>
      </c>
      <c r="H32" s="52">
        <f>IF('Scenario Inputs'!$J$175=1,H30*('Scenario Inputs'!M$176*(1-'Scenario Inputs'!M$177)/H29)*(1/(1-'Scenario Inputs'!M$178)-1),0)</f>
        <v>0</v>
      </c>
      <c r="I32" s="52">
        <f>IF('Scenario Inputs'!$J$175=1,I30*('Scenario Inputs'!N$176*(1-'Scenario Inputs'!N$177)/I29)*(1/(1-'Scenario Inputs'!N$178)-1),0)</f>
        <v>0</v>
      </c>
      <c r="J32" s="52">
        <f>IF('Scenario Inputs'!$J$175=1,J30*('Scenario Inputs'!O$176*(1-'Scenario Inputs'!O$177)/J29)*(1/(1-'Scenario Inputs'!O$178)-1),0)</f>
        <v>0</v>
      </c>
      <c r="K32" s="52">
        <f>IF('Scenario Inputs'!$J$175=1,K30*('Scenario Inputs'!P$176*(1-'Scenario Inputs'!P$177)/K29)*(1/(1-'Scenario Inputs'!P$178)-1),0)</f>
        <v>0</v>
      </c>
      <c r="L32" s="52">
        <f>IF('Scenario Inputs'!$J$175=1,L30*('Scenario Inputs'!Q$176*(1-'Scenario Inputs'!Q$177)/L29)*(1/(1-'Scenario Inputs'!Q$178)-1),0)</f>
        <v>0</v>
      </c>
      <c r="M32" s="52">
        <f>IF('Scenario Inputs'!$J$175=1,M30*('Scenario Inputs'!R$176*(1-'Scenario Inputs'!R$177)/M29)*(1/(1-'Scenario Inputs'!R$178)-1),0)</f>
        <v>0</v>
      </c>
      <c r="N32" s="52">
        <f>IF('Scenario Inputs'!$J$175=1,N30*('Scenario Inputs'!S$176*(1-'Scenario Inputs'!S$177)/N29)*(1/(1-'Scenario Inputs'!S$178)-1),0)</f>
        <v>0</v>
      </c>
      <c r="O32" s="52">
        <f>IF('Scenario Inputs'!$J$175=1,O30*('Scenario Inputs'!T$176*(1-'Scenario Inputs'!T$177)/O29)*(1/(1-'Scenario Inputs'!T$178)-1),0)</f>
        <v>0</v>
      </c>
      <c r="P32" s="52">
        <f>IF('Scenario Inputs'!$J$175=1,P30*('Scenario Inputs'!U$176*(1-'Scenario Inputs'!U$177)/P29)*(1/(1-'Scenario Inputs'!U$178)-1),0)</f>
        <v>0</v>
      </c>
      <c r="Q32" s="52">
        <f>IF('Scenario Inputs'!$J$175=1,Q30*('Scenario Inputs'!V$176*(1-'Scenario Inputs'!V$177)/Q29)*(1/(1-'Scenario Inputs'!V$178)-1),0)</f>
        <v>0</v>
      </c>
      <c r="R32" s="52">
        <f>IF('Scenario Inputs'!$J$175=1,R30*('Scenario Inputs'!W$176*(1-'Scenario Inputs'!W$177)/R29)*(1/(1-'Scenario Inputs'!W$178)-1),0)</f>
        <v>0</v>
      </c>
      <c r="S32" s="52">
        <f>IF('Scenario Inputs'!$J$175=1,S30*('Scenario Inputs'!X$176*(1-'Scenario Inputs'!X$177)/S29)*(1/(1-'Scenario Inputs'!X$178)-1),0)</f>
        <v>0</v>
      </c>
      <c r="T32" s="52">
        <f>IF('Scenario Inputs'!$J$175=1,T30*('Scenario Inputs'!Y$176*(1-'Scenario Inputs'!Y$177)/T29)*(1/(1-'Scenario Inputs'!Y$178)-1),0)</f>
        <v>0</v>
      </c>
      <c r="U32" s="52">
        <f>IF('Scenario Inputs'!$J$175=1,U30*('Scenario Inputs'!Z$176*(1-'Scenario Inputs'!Z$177)/U29)*(1/(1-'Scenario Inputs'!Z$178)-1),0)</f>
        <v>0</v>
      </c>
      <c r="V32" s="52">
        <f>IF('Scenario Inputs'!$J$175=1,V30*('Scenario Inputs'!AA$176*(1-'Scenario Inputs'!AA$177)/V29)*(1/(1-'Scenario Inputs'!AA$178)-1),0)</f>
        <v>0</v>
      </c>
      <c r="W32" s="52">
        <f>IF('Scenario Inputs'!$J$175=1,W30*('Scenario Inputs'!AB$176*(1-'Scenario Inputs'!AB$177)/W29)*(1/(1-'Scenario Inputs'!AB$178)-1),0)</f>
        <v>0</v>
      </c>
      <c r="X32" s="52">
        <f>IF('Scenario Inputs'!$J$175=1,X30*('Scenario Inputs'!AC$176*(1-'Scenario Inputs'!AC$177)/X29)*(1/(1-'Scenario Inputs'!AC$178)-1),0)</f>
        <v>0</v>
      </c>
      <c r="Y32" s="52">
        <f>IF('Scenario Inputs'!$J$175=1,Y30*('Scenario Inputs'!AD$176*(1-'Scenario Inputs'!AD$177)/Y29)*(1/(1-'Scenario Inputs'!AD$178)-1),0)</f>
        <v>0</v>
      </c>
      <c r="Z32" s="52">
        <f>IF('Scenario Inputs'!$J$175=1,Z30*('Scenario Inputs'!AE$176*(1-'Scenario Inputs'!AE$177)/Z29)*(1/(1-'Scenario Inputs'!AE$178)-1),0)</f>
        <v>0</v>
      </c>
      <c r="AA32" s="52">
        <f>IF('Scenario Inputs'!$J$175=1,AA30*('Scenario Inputs'!AF$176*(1-'Scenario Inputs'!AF$177)/AA29)*(1/(1-'Scenario Inputs'!AF$178)-1),0)</f>
        <v>0</v>
      </c>
      <c r="AB32" s="52">
        <f>IF('Scenario Inputs'!$J$175=1,AB30*('Scenario Inputs'!AG$176*(1-'Scenario Inputs'!AG$177)/AB29)*(1/(1-'Scenario Inputs'!AG$178)-1),0)</f>
        <v>0</v>
      </c>
      <c r="AC32" s="52">
        <f>IF('Scenario Inputs'!$J$175=1,AC30*('Scenario Inputs'!AH$176*(1-'Scenario Inputs'!AH$177)/AC29)*(1/(1-'Scenario Inputs'!AH$178)-1),0)</f>
        <v>0</v>
      </c>
    </row>
    <row r="33" spans="2:29" s="35" customFormat="1" ht="15" thickBot="1" x14ac:dyDescent="0.35">
      <c r="B33" s="218" t="s">
        <v>102</v>
      </c>
      <c r="C33" s="218" t="s">
        <v>86</v>
      </c>
      <c r="D33" s="218" t="s">
        <v>87</v>
      </c>
      <c r="E33" s="222">
        <f>E31+E32</f>
        <v>1.0119406167143132</v>
      </c>
      <c r="F33" s="222">
        <f>F31+F32</f>
        <v>3.183901798683598</v>
      </c>
      <c r="G33" s="222">
        <f t="shared" ref="G33:AC33" si="41">G31+G32</f>
        <v>5.4108678015018761</v>
      </c>
      <c r="H33" s="222">
        <f t="shared" si="41"/>
        <v>7.5700435150244534</v>
      </c>
      <c r="I33" s="222">
        <f t="shared" si="41"/>
        <v>9.5243578822481751</v>
      </c>
      <c r="J33" s="222">
        <f t="shared" si="41"/>
        <v>11.096887852547761</v>
      </c>
      <c r="K33" s="222">
        <f t="shared" si="41"/>
        <v>11.919750083726182</v>
      </c>
      <c r="L33" s="222">
        <f t="shared" si="41"/>
        <v>12.734214676471804</v>
      </c>
      <c r="M33" s="222">
        <f t="shared" si="41"/>
        <v>13.542425980230398</v>
      </c>
      <c r="N33" s="222">
        <f t="shared" si="41"/>
        <v>14.343321836470798</v>
      </c>
      <c r="O33" s="222">
        <f t="shared" si="41"/>
        <v>14.948851304778909</v>
      </c>
      <c r="P33" s="222">
        <f t="shared" si="41"/>
        <v>15.361368807425766</v>
      </c>
      <c r="Q33" s="222">
        <f t="shared" si="41"/>
        <v>15.779693950313035</v>
      </c>
      <c r="R33" s="222">
        <f t="shared" si="41"/>
        <v>16.203995438704432</v>
      </c>
      <c r="S33" s="222">
        <f t="shared" si="41"/>
        <v>16.634444221355349</v>
      </c>
      <c r="T33" s="222">
        <f t="shared" si="41"/>
        <v>16.357933307819412</v>
      </c>
      <c r="U33" s="222">
        <f t="shared" si="41"/>
        <v>16.006008730634989</v>
      </c>
      <c r="V33" s="222">
        <f>V31+V32</f>
        <v>15.661655458804105</v>
      </c>
      <c r="W33" s="222">
        <f t="shared" si="41"/>
        <v>15.324710603263393</v>
      </c>
      <c r="X33" s="222">
        <f t="shared" si="41"/>
        <v>14.995014779344784</v>
      </c>
      <c r="Y33" s="222">
        <f t="shared" si="41"/>
        <v>14.672412031381961</v>
      </c>
      <c r="Z33" s="222">
        <f t="shared" si="41"/>
        <v>14.356749758938811</v>
      </c>
      <c r="AA33" s="222">
        <f t="shared" si="41"/>
        <v>14.047878644625001</v>
      </c>
      <c r="AB33" s="222">
        <f t="shared" si="41"/>
        <v>13.74565258346454</v>
      </c>
      <c r="AC33" s="222">
        <f t="shared" si="41"/>
        <v>13.449928613783884</v>
      </c>
    </row>
    <row r="34" spans="2:29" ht="15" thickBot="1" x14ac:dyDescent="0.35">
      <c r="B34" s="215" t="s">
        <v>103</v>
      </c>
      <c r="C34" s="232"/>
      <c r="D34" s="233"/>
      <c r="E34" s="52">
        <f>'Scenario Inputs'!J180</f>
        <v>1.01</v>
      </c>
      <c r="F34" s="52">
        <f>'Scenario Inputs'!K180</f>
        <v>1.01</v>
      </c>
      <c r="G34" s="52">
        <f>'Scenario Inputs'!L180</f>
        <v>1.01</v>
      </c>
      <c r="H34" s="52">
        <f>'Scenario Inputs'!M180</f>
        <v>1.01</v>
      </c>
      <c r="I34" s="52">
        <f>'Scenario Inputs'!N180</f>
        <v>1.01</v>
      </c>
      <c r="J34" s="52">
        <f>'Scenario Inputs'!O180</f>
        <v>1.01</v>
      </c>
      <c r="K34" s="52">
        <f>'Scenario Inputs'!P180</f>
        <v>1.01</v>
      </c>
      <c r="L34" s="52">
        <f>'Scenario Inputs'!Q180</f>
        <v>1.01</v>
      </c>
      <c r="M34" s="52">
        <f>'Scenario Inputs'!R180</f>
        <v>1.01</v>
      </c>
      <c r="N34" s="52">
        <f>'Scenario Inputs'!S180</f>
        <v>1.01</v>
      </c>
      <c r="O34" s="52">
        <f>'Scenario Inputs'!T180</f>
        <v>1.01</v>
      </c>
      <c r="P34" s="52">
        <f>'Scenario Inputs'!U180</f>
        <v>1.01</v>
      </c>
      <c r="Q34" s="52">
        <f>'Scenario Inputs'!V180</f>
        <v>1.01</v>
      </c>
      <c r="R34" s="52">
        <f>'Scenario Inputs'!W180</f>
        <v>1.01</v>
      </c>
      <c r="S34" s="52">
        <f>'Scenario Inputs'!X180</f>
        <v>1.01</v>
      </c>
      <c r="T34" s="52">
        <f>'Scenario Inputs'!Y180</f>
        <v>1.01</v>
      </c>
      <c r="U34" s="52">
        <f>'Scenario Inputs'!Z180</f>
        <v>1.01</v>
      </c>
      <c r="V34" s="52">
        <f>'Scenario Inputs'!AA180</f>
        <v>1.01</v>
      </c>
      <c r="W34" s="52">
        <f>'Scenario Inputs'!AB180</f>
        <v>1.01</v>
      </c>
      <c r="X34" s="52">
        <f>'Scenario Inputs'!AC180</f>
        <v>1.01</v>
      </c>
      <c r="Y34" s="52">
        <f>'Scenario Inputs'!AD180</f>
        <v>1.01</v>
      </c>
      <c r="Z34" s="52">
        <f>'Scenario Inputs'!AE180</f>
        <v>1.01</v>
      </c>
      <c r="AA34" s="52">
        <f>'Scenario Inputs'!AF180</f>
        <v>1.01</v>
      </c>
      <c r="AB34" s="52">
        <f>'Scenario Inputs'!AG180</f>
        <v>1.01</v>
      </c>
      <c r="AC34" s="52">
        <f>'Scenario Inputs'!AH180</f>
        <v>1.01</v>
      </c>
    </row>
    <row r="35" spans="2:29" x14ac:dyDescent="0.3">
      <c r="B35" s="234" t="s">
        <v>104</v>
      </c>
      <c r="C35" s="235" t="s">
        <v>86</v>
      </c>
      <c r="D35" s="235" t="s">
        <v>87</v>
      </c>
      <c r="E35" s="237">
        <f>E34*E33</f>
        <v>1.0220600228814565</v>
      </c>
      <c r="F35" s="237">
        <f>F34*F33</f>
        <v>3.2157408166704342</v>
      </c>
      <c r="G35" s="237">
        <f t="shared" ref="G35:AC35" si="42">G34*G33</f>
        <v>5.4649764795168947</v>
      </c>
      <c r="H35" s="237">
        <f t="shared" si="42"/>
        <v>7.6457439501746975</v>
      </c>
      <c r="I35" s="237">
        <f t="shared" si="42"/>
        <v>9.6196014610706566</v>
      </c>
      <c r="J35" s="237">
        <f t="shared" si="42"/>
        <v>11.207856731073239</v>
      </c>
      <c r="K35" s="237">
        <f t="shared" si="42"/>
        <v>12.038947584563443</v>
      </c>
      <c r="L35" s="237">
        <f t="shared" si="42"/>
        <v>12.861556823236523</v>
      </c>
      <c r="M35" s="237">
        <f t="shared" si="42"/>
        <v>13.677850240032702</v>
      </c>
      <c r="N35" s="237">
        <f t="shared" si="42"/>
        <v>14.486755054835506</v>
      </c>
      <c r="O35" s="237">
        <f t="shared" si="42"/>
        <v>15.098339817826698</v>
      </c>
      <c r="P35" s="237">
        <f t="shared" si="42"/>
        <v>15.514982495500023</v>
      </c>
      <c r="Q35" s="237">
        <f t="shared" si="42"/>
        <v>15.937490889816166</v>
      </c>
      <c r="R35" s="237">
        <f t="shared" si="42"/>
        <v>16.366035393091476</v>
      </c>
      <c r="S35" s="237">
        <f t="shared" si="42"/>
        <v>16.800788663568902</v>
      </c>
      <c r="T35" s="237">
        <f t="shared" si="42"/>
        <v>16.521512640897605</v>
      </c>
      <c r="U35" s="237">
        <f t="shared" si="42"/>
        <v>16.166068817941337</v>
      </c>
      <c r="V35" s="237">
        <f t="shared" si="42"/>
        <v>15.818272013392146</v>
      </c>
      <c r="W35" s="237">
        <f t="shared" si="42"/>
        <v>15.477957709296026</v>
      </c>
      <c r="X35" s="237">
        <f t="shared" si="42"/>
        <v>15.144964927138231</v>
      </c>
      <c r="Y35" s="237">
        <f t="shared" si="42"/>
        <v>14.819136151695782</v>
      </c>
      <c r="Z35" s="237">
        <f t="shared" si="42"/>
        <v>14.500317256528199</v>
      </c>
      <c r="AA35" s="237">
        <f t="shared" si="42"/>
        <v>14.188357431071251</v>
      </c>
      <c r="AB35" s="237">
        <f t="shared" si="42"/>
        <v>13.883109109299186</v>
      </c>
      <c r="AC35" s="237">
        <f t="shared" si="42"/>
        <v>13.584427899921723</v>
      </c>
    </row>
    <row r="36" spans="2:29" ht="15" thickBot="1" x14ac:dyDescent="0.35">
      <c r="B36" s="238" t="s">
        <v>104</v>
      </c>
      <c r="C36" s="209" t="s">
        <v>86</v>
      </c>
      <c r="D36" s="209" t="s">
        <v>51</v>
      </c>
      <c r="E36" s="204">
        <f>E35*('Scenario Inputs'!$G$3/'Scenario Inputs'!J3)</f>
        <v>0.93037388901046236</v>
      </c>
      <c r="F36" s="204">
        <f>F35*('Scenario Inputs'!$G$3/'Scenario Inputs'!K3)</f>
        <v>2.8698683729814869</v>
      </c>
      <c r="G36" s="204">
        <f>G35*('Scenario Inputs'!$G$3/'Scenario Inputs'!L3)</f>
        <v>4.7815540077563288</v>
      </c>
      <c r="H36" s="204">
        <f>H35*('Scenario Inputs'!$G$3/'Scenario Inputs'!M3)</f>
        <v>6.5584369284024175</v>
      </c>
      <c r="I36" s="204">
        <f>I35*('Scenario Inputs'!$G$3/'Scenario Inputs'!N3)</f>
        <v>8.0897947763471922</v>
      </c>
      <c r="J36" s="204">
        <f>J35*('Scenario Inputs'!$G$3/'Scenario Inputs'!O3)</f>
        <v>9.2406564401812599</v>
      </c>
      <c r="K36" s="204">
        <f>K35*('Scenario Inputs'!$G$3/'Scenario Inputs'!P3)</f>
        <v>9.7312494401475664</v>
      </c>
      <c r="L36" s="204">
        <f>L35*('Scenario Inputs'!$G$3/'Scenario Inputs'!Q3)</f>
        <v>10.192329386654217</v>
      </c>
      <c r="M36" s="204">
        <f>M35*('Scenario Inputs'!$G$3/'Scenario Inputs'!R3)</f>
        <v>10.62667949020768</v>
      </c>
      <c r="N36" s="204">
        <f>N35*('Scenario Inputs'!$G$3/'Scenario Inputs'!S3)</f>
        <v>11.034449795585601</v>
      </c>
      <c r="O36" s="204">
        <f>O35*('Scenario Inputs'!$G$3/'Scenario Inputs'!T3)</f>
        <v>11.27479333443844</v>
      </c>
      <c r="P36" s="204">
        <f>P35*('Scenario Inputs'!$G$3/'Scenario Inputs'!U3)</f>
        <v>11.358749251335617</v>
      </c>
      <c r="Q36" s="204">
        <f>Q35*('Scenario Inputs'!$G$3/'Scenario Inputs'!V3)</f>
        <v>11.439288162415076</v>
      </c>
      <c r="R36" s="204">
        <f>R35*('Scenario Inputs'!$G$3/'Scenario Inputs'!W3)</f>
        <v>11.516549139813606</v>
      </c>
      <c r="S36" s="204">
        <f>S35*('Scenario Inputs'!$G$3/'Scenario Inputs'!X3)</f>
        <v>11.590665595432014</v>
      </c>
      <c r="T36" s="204">
        <f>T35*('Scenario Inputs'!$G$3/'Scenario Inputs'!Y3)</f>
        <v>11.174506242230031</v>
      </c>
      <c r="U36" s="204">
        <f>U35*('Scenario Inputs'!$G$3/'Scenario Inputs'!Z3)</f>
        <v>10.71970383817127</v>
      </c>
      <c r="V36" s="204">
        <f>V35*('Scenario Inputs'!$G$3/'Scenario Inputs'!AA3)</f>
        <v>10.2834118919577</v>
      </c>
      <c r="W36" s="204">
        <f>W35*('Scenario Inputs'!$G$3/'Scenario Inputs'!AB3)</f>
        <v>9.8648770279550195</v>
      </c>
      <c r="X36" s="204">
        <f>X35*('Scenario Inputs'!$G$3/'Scenario Inputs'!AC3)</f>
        <v>9.4633765329172501</v>
      </c>
      <c r="Y36" s="204">
        <f>Y35*('Scenario Inputs'!$G$3/'Scenario Inputs'!AD3)</f>
        <v>9.0782171080275198</v>
      </c>
      <c r="Z36" s="204">
        <f>Z35*('Scenario Inputs'!$G$3/'Scenario Inputs'!AE3)</f>
        <v>8.7087336717307995</v>
      </c>
      <c r="AA36" s="204">
        <f>AA35*('Scenario Inputs'!$G$3/'Scenario Inputs'!AF3)</f>
        <v>8.3542882112913546</v>
      </c>
      <c r="AB36" s="204">
        <f>AB35*('Scenario Inputs'!$G$3/'Scenario Inputs'!AG3)</f>
        <v>8.0142686810917994</v>
      </c>
      <c r="AC36" s="204">
        <f>AC35*('Scenario Inputs'!$G$3/'Scenario Inputs'!AH3)</f>
        <v>7.688087945771362</v>
      </c>
    </row>
    <row r="37" spans="2:29" s="35" customFormat="1" x14ac:dyDescent="0.3">
      <c r="B37" s="130"/>
      <c r="C37" s="131"/>
      <c r="D37" s="131"/>
    </row>
    <row r="38" spans="2:29" x14ac:dyDescent="0.3">
      <c r="B38" s="45" t="s">
        <v>105</v>
      </c>
      <c r="C38" s="35"/>
      <c r="D38" s="35"/>
    </row>
    <row r="39" spans="2:29" x14ac:dyDescent="0.3">
      <c r="B39" s="47" t="s">
        <v>106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x14ac:dyDescent="0.3">
      <c r="B40" s="48" t="s">
        <v>107</v>
      </c>
      <c r="C40" s="36" t="s">
        <v>46</v>
      </c>
      <c r="D40" s="49"/>
      <c r="E40" s="53">
        <f>'Scenario Inputs'!J183</f>
        <v>0.7258</v>
      </c>
      <c r="F40" s="53">
        <f>'Scenario Inputs'!K183</f>
        <v>0.7258</v>
      </c>
      <c r="G40" s="53">
        <f>'Scenario Inputs'!L183</f>
        <v>0.7258</v>
      </c>
      <c r="H40" s="53">
        <f>'Scenario Inputs'!M183</f>
        <v>0.7258</v>
      </c>
      <c r="I40" s="53">
        <f>'Scenario Inputs'!N183</f>
        <v>0.7258</v>
      </c>
      <c r="J40" s="53">
        <f>'Scenario Inputs'!O183</f>
        <v>0.7258</v>
      </c>
      <c r="K40" s="53">
        <f>'Scenario Inputs'!P183</f>
        <v>0.7258</v>
      </c>
      <c r="L40" s="53">
        <f>'Scenario Inputs'!Q183</f>
        <v>0.7258</v>
      </c>
      <c r="M40" s="53">
        <f>'Scenario Inputs'!R183</f>
        <v>0.7258</v>
      </c>
      <c r="N40" s="53">
        <f>'Scenario Inputs'!S183</f>
        <v>0.7258</v>
      </c>
      <c r="O40" s="53">
        <f>'Scenario Inputs'!T183</f>
        <v>0.7258</v>
      </c>
      <c r="P40" s="53">
        <f>'Scenario Inputs'!U183</f>
        <v>0.7258</v>
      </c>
      <c r="Q40" s="53">
        <f>'Scenario Inputs'!V183</f>
        <v>0.7258</v>
      </c>
      <c r="R40" s="53">
        <f>'Scenario Inputs'!W183</f>
        <v>0.7258</v>
      </c>
      <c r="S40" s="53">
        <f>'Scenario Inputs'!X183</f>
        <v>0.7258</v>
      </c>
      <c r="T40" s="53">
        <f>'Scenario Inputs'!Y183</f>
        <v>0.7258</v>
      </c>
      <c r="U40" s="53">
        <f>'Scenario Inputs'!Z183</f>
        <v>0.7258</v>
      </c>
      <c r="V40" s="53">
        <f>'Scenario Inputs'!AA183</f>
        <v>0.7258</v>
      </c>
      <c r="W40" s="53">
        <f>'Scenario Inputs'!AB183</f>
        <v>0.7258</v>
      </c>
      <c r="X40" s="53">
        <f>'Scenario Inputs'!AC183</f>
        <v>0.7258</v>
      </c>
      <c r="Y40" s="53">
        <f>'Scenario Inputs'!AD183</f>
        <v>0.7258</v>
      </c>
      <c r="Z40" s="53">
        <f>'Scenario Inputs'!AE183</f>
        <v>0.7258</v>
      </c>
      <c r="AA40" s="53">
        <f>'Scenario Inputs'!AF183</f>
        <v>0.7258</v>
      </c>
      <c r="AB40" s="53">
        <f>'Scenario Inputs'!AG183</f>
        <v>0.7258</v>
      </c>
      <c r="AC40" s="53">
        <f>'Scenario Inputs'!AH183</f>
        <v>0.7258</v>
      </c>
    </row>
    <row r="41" spans="2:29" x14ac:dyDescent="0.3">
      <c r="B41" s="48" t="s">
        <v>108</v>
      </c>
      <c r="C41" s="36" t="s">
        <v>86</v>
      </c>
      <c r="D41" s="49" t="s">
        <v>51</v>
      </c>
      <c r="E41" s="52">
        <f t="shared" ref="E41" si="43">E36*E40</f>
        <v>0.67526536864379361</v>
      </c>
      <c r="F41" s="52">
        <f t="shared" ref="F41:AC41" si="44">F36*F40</f>
        <v>2.0829504651099633</v>
      </c>
      <c r="G41" s="52">
        <f t="shared" si="44"/>
        <v>3.4704518988295434</v>
      </c>
      <c r="H41" s="52">
        <f t="shared" si="44"/>
        <v>4.7601135226344748</v>
      </c>
      <c r="I41" s="52">
        <f t="shared" si="44"/>
        <v>5.8715730486727917</v>
      </c>
      <c r="J41" s="52">
        <f t="shared" si="44"/>
        <v>6.7068684442835584</v>
      </c>
      <c r="K41" s="52">
        <f t="shared" si="44"/>
        <v>7.0629408436591037</v>
      </c>
      <c r="L41" s="52">
        <f t="shared" si="44"/>
        <v>7.3975926688336306</v>
      </c>
      <c r="M41" s="52">
        <f t="shared" si="44"/>
        <v>7.7128439739927339</v>
      </c>
      <c r="N41" s="52">
        <f t="shared" si="44"/>
        <v>8.0088036616360299</v>
      </c>
      <c r="O41" s="52">
        <f t="shared" si="44"/>
        <v>8.1832450021354202</v>
      </c>
      <c r="P41" s="52">
        <f t="shared" si="44"/>
        <v>8.2441802066193901</v>
      </c>
      <c r="Q41" s="52">
        <f t="shared" si="44"/>
        <v>8.3026353482808624</v>
      </c>
      <c r="R41" s="52">
        <f t="shared" si="44"/>
        <v>8.3587113656767151</v>
      </c>
      <c r="S41" s="52">
        <f t="shared" si="44"/>
        <v>8.4125050891645561</v>
      </c>
      <c r="T41" s="52">
        <f t="shared" si="44"/>
        <v>8.1104566306105568</v>
      </c>
      <c r="U41" s="52">
        <f t="shared" si="44"/>
        <v>7.7803610457447077</v>
      </c>
      <c r="V41" s="52">
        <f t="shared" si="44"/>
        <v>7.4637003511828981</v>
      </c>
      <c r="W41" s="52">
        <f t="shared" si="44"/>
        <v>7.1599277468897533</v>
      </c>
      <c r="X41" s="52">
        <f t="shared" si="44"/>
        <v>6.8685186875913402</v>
      </c>
      <c r="Y41" s="52">
        <f t="shared" si="44"/>
        <v>6.5889699770063741</v>
      </c>
      <c r="Z41" s="52">
        <f t="shared" si="44"/>
        <v>6.3207988989422139</v>
      </c>
      <c r="AA41" s="52">
        <f t="shared" si="44"/>
        <v>6.0635423837552649</v>
      </c>
      <c r="AB41" s="52">
        <f t="shared" si="44"/>
        <v>5.816756208736428</v>
      </c>
      <c r="AC41" s="52">
        <f t="shared" si="44"/>
        <v>5.5800142310408543</v>
      </c>
    </row>
    <row r="42" spans="2:29" x14ac:dyDescent="0.3">
      <c r="B42" s="60" t="s">
        <v>109</v>
      </c>
      <c r="C42" s="46" t="s">
        <v>82</v>
      </c>
      <c r="D42" s="36"/>
      <c r="E42" s="135">
        <f>'Scenario Inputs'!J189</f>
        <v>1343.3783055734059</v>
      </c>
      <c r="F42" s="135">
        <f>'Scenario Inputs'!K189</f>
        <v>1351.7041588474472</v>
      </c>
      <c r="G42" s="135">
        <f>'Scenario Inputs'!L189</f>
        <v>1360.3263633493216</v>
      </c>
      <c r="H42" s="135">
        <f>'Scenario Inputs'!M189</f>
        <v>1368.8211889025322</v>
      </c>
      <c r="I42" s="135">
        <f>'Scenario Inputs'!N189</f>
        <v>1377.182778738475</v>
      </c>
      <c r="J42" s="135">
        <f>'Scenario Inputs'!O189</f>
        <v>1385.5311419028271</v>
      </c>
      <c r="K42" s="135">
        <f>'Scenario Inputs'!P189</f>
        <v>1393.8804676635209</v>
      </c>
      <c r="L42" s="135">
        <f>'Scenario Inputs'!Q189</f>
        <v>1402.2898292780974</v>
      </c>
      <c r="M42" s="135">
        <f>'Scenario Inputs'!R189</f>
        <v>1410.628462244219</v>
      </c>
      <c r="N42" s="135">
        <f>'Scenario Inputs'!S189</f>
        <v>1418.8887881888031</v>
      </c>
      <c r="O42" s="135">
        <f>'Scenario Inputs'!T189</f>
        <v>1427.1133548211988</v>
      </c>
      <c r="P42" s="135">
        <f>'Scenario Inputs'!U189</f>
        <v>1435.4327023923656</v>
      </c>
      <c r="Q42" s="135">
        <f>'Scenario Inputs'!V189</f>
        <v>1443.6226883022227</v>
      </c>
      <c r="R42" s="135">
        <f>'Scenario Inputs'!W189</f>
        <v>1451.7280342527492</v>
      </c>
      <c r="S42" s="135">
        <f>'Scenario Inputs'!X189</f>
        <v>1459.7582426172455</v>
      </c>
      <c r="T42" s="135">
        <f>'Scenario Inputs'!Y189</f>
        <v>1467.8724991083559</v>
      </c>
      <c r="U42" s="135">
        <f>'Scenario Inputs'!Z189</f>
        <v>1476.7188678305715</v>
      </c>
      <c r="V42" s="135">
        <f>'Scenario Inputs'!AA189</f>
        <v>1484.9842248517302</v>
      </c>
      <c r="W42" s="135">
        <f>'Scenario Inputs'!AB189</f>
        <v>1493.296708626789</v>
      </c>
      <c r="X42" s="135">
        <f>'Scenario Inputs'!AC189</f>
        <v>1501.5989799829822</v>
      </c>
      <c r="Y42" s="135">
        <f>'Scenario Inputs'!AD189</f>
        <v>1509.734279161848</v>
      </c>
      <c r="Z42" s="135">
        <f>'Scenario Inputs'!AE189</f>
        <v>1518.0368651068111</v>
      </c>
      <c r="AA42" s="135">
        <f>'Scenario Inputs'!AF189</f>
        <v>1526.4749837566592</v>
      </c>
      <c r="AB42" s="135">
        <f>'Scenario Inputs'!AG189</f>
        <v>1534.8075389304613</v>
      </c>
      <c r="AC42" s="135">
        <f>'Scenario Inputs'!AH189</f>
        <v>1542.9977704099224</v>
      </c>
    </row>
    <row r="43" spans="2:29" ht="15" thickBot="1" x14ac:dyDescent="0.35">
      <c r="B43" s="152" t="s">
        <v>110</v>
      </c>
      <c r="C43" s="153" t="s">
        <v>115</v>
      </c>
      <c r="D43" s="154" t="s">
        <v>51</v>
      </c>
      <c r="E43" s="155">
        <f t="shared" ref="E43" si="45">(E41*1000000)/(E42*1000)</f>
        <v>0.50266210630486863</v>
      </c>
      <c r="F43" s="155">
        <f t="shared" ref="F43:AC43" si="46">(F41*1000000)/(F42*1000)</f>
        <v>1.5409810286342724</v>
      </c>
      <c r="G43" s="155">
        <f t="shared" si="46"/>
        <v>2.55119064978259</v>
      </c>
      <c r="H43" s="155">
        <f t="shared" si="46"/>
        <v>3.4775276429282549</v>
      </c>
      <c r="I43" s="155">
        <f t="shared" si="46"/>
        <v>4.2634667956356971</v>
      </c>
      <c r="J43" s="155">
        <f t="shared" si="46"/>
        <v>4.8406479229854344</v>
      </c>
      <c r="K43" s="155">
        <f t="shared" si="46"/>
        <v>5.0671065471620329</v>
      </c>
      <c r="L43" s="155">
        <f t="shared" si="46"/>
        <v>5.2753664145463643</v>
      </c>
      <c r="M43" s="155">
        <f t="shared" si="46"/>
        <v>5.4676650730002265</v>
      </c>
      <c r="N43" s="155">
        <f t="shared" si="46"/>
        <v>5.6444195826363428</v>
      </c>
      <c r="O43" s="155">
        <f t="shared" si="46"/>
        <v>5.7341240445197066</v>
      </c>
      <c r="P43" s="155">
        <f t="shared" si="46"/>
        <v>5.7433414975701877</v>
      </c>
      <c r="Q43" s="155">
        <f t="shared" si="46"/>
        <v>5.7512502508846026</v>
      </c>
      <c r="R43" s="155">
        <f t="shared" si="46"/>
        <v>5.757766722455842</v>
      </c>
      <c r="S43" s="155">
        <f t="shared" si="46"/>
        <v>5.7629440571484754</v>
      </c>
      <c r="T43" s="155">
        <f t="shared" si="46"/>
        <v>5.5253141097317169</v>
      </c>
      <c r="U43" s="155">
        <f t="shared" si="46"/>
        <v>5.2686812738938826</v>
      </c>
      <c r="V43" s="155">
        <f t="shared" si="46"/>
        <v>5.026114234936145</v>
      </c>
      <c r="W43" s="155">
        <f t="shared" si="46"/>
        <v>4.7947120659456246</v>
      </c>
      <c r="X43" s="155">
        <f t="shared" si="46"/>
        <v>4.5741364899363361</v>
      </c>
      <c r="Y43" s="155">
        <f t="shared" si="46"/>
        <v>4.3643242840484096</v>
      </c>
      <c r="Z43" s="155">
        <f t="shared" si="46"/>
        <v>4.1637980237703083</v>
      </c>
      <c r="AA43" s="155">
        <f t="shared" si="46"/>
        <v>3.9722513950624139</v>
      </c>
      <c r="AB43" s="155">
        <f t="shared" si="46"/>
        <v>3.7898929091720941</v>
      </c>
      <c r="AC43" s="155">
        <f t="shared" si="46"/>
        <v>3.6163462696115452</v>
      </c>
    </row>
    <row r="44" spans="2:29" ht="15" thickTop="1" x14ac:dyDescent="0.3"/>
    <row r="46" spans="2:29" ht="15.6" x14ac:dyDescent="0.3">
      <c r="B46" s="273" t="s">
        <v>112</v>
      </c>
      <c r="C46" s="273"/>
      <c r="D46" s="273"/>
      <c r="E46" s="7" t="s">
        <v>18</v>
      </c>
      <c r="F46" s="7" t="s">
        <v>19</v>
      </c>
      <c r="G46" s="7" t="s">
        <v>20</v>
      </c>
      <c r="H46" s="7" t="s">
        <v>21</v>
      </c>
      <c r="I46" s="7" t="s">
        <v>22</v>
      </c>
      <c r="J46" s="7" t="s">
        <v>23</v>
      </c>
      <c r="K46" s="7" t="s">
        <v>24</v>
      </c>
      <c r="L46" s="7" t="s">
        <v>25</v>
      </c>
      <c r="M46" s="7" t="s">
        <v>26</v>
      </c>
      <c r="N46" s="7" t="s">
        <v>27</v>
      </c>
      <c r="O46" s="7" t="s">
        <v>28</v>
      </c>
      <c r="P46" s="7" t="s">
        <v>29</v>
      </c>
      <c r="Q46" s="7" t="s">
        <v>30</v>
      </c>
      <c r="R46" s="7" t="s">
        <v>31</v>
      </c>
      <c r="S46" s="7" t="s">
        <v>32</v>
      </c>
      <c r="T46" s="7" t="s">
        <v>33</v>
      </c>
      <c r="U46" s="7" t="s">
        <v>34</v>
      </c>
      <c r="V46" s="7" t="s">
        <v>35</v>
      </c>
      <c r="W46" s="7" t="s">
        <v>36</v>
      </c>
      <c r="X46" s="7" t="s">
        <v>37</v>
      </c>
      <c r="Y46" s="7" t="s">
        <v>38</v>
      </c>
      <c r="Z46" s="7" t="s">
        <v>39</v>
      </c>
      <c r="AA46" s="7" t="s">
        <v>40</v>
      </c>
      <c r="AB46" s="7" t="s">
        <v>41</v>
      </c>
      <c r="AC46" s="7" t="s">
        <v>42</v>
      </c>
    </row>
    <row r="47" spans="2:29" x14ac:dyDescent="0.3">
      <c r="B47" s="2" t="s">
        <v>85</v>
      </c>
      <c r="C47" s="2" t="s">
        <v>86</v>
      </c>
      <c r="D47" s="2" t="s">
        <v>87</v>
      </c>
      <c r="E47" s="14">
        <f>'Scenario Inputs'!J82*('Scenario Inputs'!J3/'Scenario Inputs'!$G$3)</f>
        <v>115.90116825911115</v>
      </c>
      <c r="F47" s="14">
        <f>'Scenario Inputs'!K82*('Scenario Inputs'!K3/'Scenario Inputs'!$G$3)</f>
        <v>137.73526362649537</v>
      </c>
      <c r="G47" s="14">
        <f>'Scenario Inputs'!L82*('Scenario Inputs'!L3/'Scenario Inputs'!$G$3)</f>
        <v>149.51910756778247</v>
      </c>
      <c r="H47" s="14">
        <f>'Scenario Inputs'!M82*('Scenario Inputs'!M3/'Scenario Inputs'!$G$3)</f>
        <v>136.7468766028</v>
      </c>
      <c r="I47" s="14">
        <f>'Scenario Inputs'!N82*('Scenario Inputs'!N3/'Scenario Inputs'!$G$3)</f>
        <v>115.44171322808376</v>
      </c>
      <c r="J47" s="14">
        <f>'Scenario Inputs'!O82*('Scenario Inputs'!O3/'Scenario Inputs'!$G$3)</f>
        <v>139.96818115631754</v>
      </c>
      <c r="K47" s="14">
        <f>'Scenario Inputs'!P82*('Scenario Inputs'!P3/'Scenario Inputs'!$G$3)</f>
        <v>141.2965816964311</v>
      </c>
      <c r="L47" s="14">
        <f>'Scenario Inputs'!Q82*('Scenario Inputs'!Q3/'Scenario Inputs'!$G$3)</f>
        <v>142.73822448922741</v>
      </c>
      <c r="M47" s="14">
        <f>'Scenario Inputs'!R82*('Scenario Inputs'!R3/'Scenario Inputs'!$G$3)</f>
        <v>143.93259950119798</v>
      </c>
      <c r="N47" s="14">
        <f>'Scenario Inputs'!S82*('Scenario Inputs'!S3/'Scenario Inputs'!$G$3)</f>
        <v>145.27651102179883</v>
      </c>
      <c r="O47" s="14">
        <f>'Scenario Inputs'!T82*('Scenario Inputs'!T3/'Scenario Inputs'!$G$3)</f>
        <v>136.188851886344</v>
      </c>
      <c r="P47" s="14">
        <f>'Scenario Inputs'!U82*('Scenario Inputs'!U3/'Scenario Inputs'!$G$3)</f>
        <v>138.9126289240709</v>
      </c>
      <c r="Q47" s="14">
        <f>'Scenario Inputs'!V82*('Scenario Inputs'!V3/'Scenario Inputs'!$G$3)</f>
        <v>141.69088150255232</v>
      </c>
      <c r="R47" s="14">
        <f>'Scenario Inputs'!W82*('Scenario Inputs'!W3/'Scenario Inputs'!$G$3)</f>
        <v>144.52469913260336</v>
      </c>
      <c r="S47" s="14">
        <f>'Scenario Inputs'!X82*('Scenario Inputs'!X3/'Scenario Inputs'!$G$3)</f>
        <v>147.41519311525542</v>
      </c>
      <c r="T47" s="14">
        <f>'Scenario Inputs'!Y82*('Scenario Inputs'!Y3/'Scenario Inputs'!$G$3)</f>
        <v>130.7254624421156</v>
      </c>
      <c r="U47" s="14">
        <f>'Scenario Inputs'!Z82*('Scenario Inputs'!Z3/'Scenario Inputs'!$G$3)</f>
        <v>133.3399716909579</v>
      </c>
      <c r="V47" s="14">
        <f>'Scenario Inputs'!AA82*('Scenario Inputs'!AA3/'Scenario Inputs'!$G$3)</f>
        <v>136.00677112477709</v>
      </c>
      <c r="W47" s="14">
        <f>'Scenario Inputs'!AB82*('Scenario Inputs'!AB3/'Scenario Inputs'!$G$3)</f>
        <v>138.72690654727262</v>
      </c>
      <c r="X47" s="14">
        <f>'Scenario Inputs'!AC82*('Scenario Inputs'!AC3/'Scenario Inputs'!$G$3)</f>
        <v>141.50144467821806</v>
      </c>
      <c r="Y47" s="14">
        <f>'Scenario Inputs'!AD82*('Scenario Inputs'!AD3/'Scenario Inputs'!$G$3)</f>
        <v>105.15262572705073</v>
      </c>
      <c r="Z47" s="14">
        <f>'Scenario Inputs'!AE82*('Scenario Inputs'!AE3/'Scenario Inputs'!$G$3)</f>
        <v>107.25567824159175</v>
      </c>
      <c r="AA47" s="14">
        <f>'Scenario Inputs'!AF82*('Scenario Inputs'!AF3/'Scenario Inputs'!$G$3)</f>
        <v>109.40079180642358</v>
      </c>
      <c r="AB47" s="14">
        <f>'Scenario Inputs'!AG82*('Scenario Inputs'!AG3/'Scenario Inputs'!$G$3)</f>
        <v>111.58880764255204</v>
      </c>
      <c r="AC47" s="24">
        <f>'Scenario Inputs'!AH82*('Scenario Inputs'!AH3/'Scenario Inputs'!$G$3)</f>
        <v>113.82058379540308</v>
      </c>
    </row>
    <row r="48" spans="2:29" x14ac:dyDescent="0.3">
      <c r="B48" s="3" t="s">
        <v>88</v>
      </c>
      <c r="C48" s="3" t="s">
        <v>86</v>
      </c>
      <c r="D48" s="3" t="s">
        <v>87</v>
      </c>
      <c r="E48" s="15">
        <f>'Scenario Inputs'!J86*('Scenario Inputs'!J3/'Scenario Inputs'!$G$3)</f>
        <v>1.3391295506128342</v>
      </c>
      <c r="F48" s="15">
        <f>'Scenario Inputs'!K86*('Scenario Inputs'!K3/'Scenario Inputs'!$G$3)</f>
        <v>1.304283620058742</v>
      </c>
      <c r="G48" s="15">
        <f>'Scenario Inputs'!L86*('Scenario Inputs'!L3/'Scenario Inputs'!$G$3)</f>
        <v>5.9009421451637012</v>
      </c>
      <c r="H48" s="15">
        <f>'Scenario Inputs'!M86*('Scenario Inputs'!M3/'Scenario Inputs'!$G$3)</f>
        <v>7.4144086546786694</v>
      </c>
      <c r="I48" s="15">
        <f>'Scenario Inputs'!N86*('Scenario Inputs'!N3/'Scenario Inputs'!$G$3)</f>
        <v>7.8159758253061256</v>
      </c>
      <c r="J48" s="15">
        <f>'Scenario Inputs'!O86*('Scenario Inputs'!O3/'Scenario Inputs'!$G$3)</f>
        <v>9.967491726610838</v>
      </c>
      <c r="K48" s="15">
        <f>'Scenario Inputs'!P86*('Scenario Inputs'!P3/'Scenario Inputs'!$G$3)</f>
        <v>10.067870117374323</v>
      </c>
      <c r="L48" s="15">
        <f>'Scenario Inputs'!Q86*('Scenario Inputs'!Q3/'Scenario Inputs'!$G$3)</f>
        <v>10.169538532985758</v>
      </c>
      <c r="M48" s="15">
        <f>'Scenario Inputs'!R86*('Scenario Inputs'!R3/'Scenario Inputs'!$G$3)</f>
        <v>10.258375300912569</v>
      </c>
      <c r="N48" s="15">
        <f>'Scenario Inputs'!S86*('Scenario Inputs'!S3/'Scenario Inputs'!$G$3)</f>
        <v>10.345384858044524</v>
      </c>
      <c r="O48" s="15">
        <f>'Scenario Inputs'!T86*('Scenario Inputs'!T3/'Scenario Inputs'!$G$3)</f>
        <v>9.0015876340216732</v>
      </c>
      <c r="P48" s="15">
        <f>'Scenario Inputs'!U86*('Scenario Inputs'!U3/'Scenario Inputs'!$G$3)</f>
        <v>9.1816193867021099</v>
      </c>
      <c r="Q48" s="15">
        <f>'Scenario Inputs'!V86*('Scenario Inputs'!V3/'Scenario Inputs'!$G$3)</f>
        <v>9.3652517744361514</v>
      </c>
      <c r="R48" s="15">
        <f>'Scenario Inputs'!W86*('Scenario Inputs'!W3/'Scenario Inputs'!$G$3)</f>
        <v>9.552556809924873</v>
      </c>
      <c r="S48" s="15">
        <f>'Scenario Inputs'!X86*('Scenario Inputs'!X3/'Scenario Inputs'!$G$3)</f>
        <v>9.7436079461233707</v>
      </c>
      <c r="T48" s="15">
        <f>'Scenario Inputs'!Y86*('Scenario Inputs'!Y3/'Scenario Inputs'!$G$3)</f>
        <v>14.223174443698451</v>
      </c>
      <c r="U48" s="15">
        <f>'Scenario Inputs'!Z86*('Scenario Inputs'!Z3/'Scenario Inputs'!$G$3)</f>
        <v>14.507637932572418</v>
      </c>
      <c r="V48" s="15">
        <f>'Scenario Inputs'!AA86*('Scenario Inputs'!AA3/'Scenario Inputs'!$G$3)</f>
        <v>14.797790691223868</v>
      </c>
      <c r="W48" s="15">
        <f>'Scenario Inputs'!AB86*('Scenario Inputs'!AB3/'Scenario Inputs'!$G$3)</f>
        <v>15.093746505048346</v>
      </c>
      <c r="X48" s="15">
        <f>'Scenario Inputs'!AC86*('Scenario Inputs'!AC3/'Scenario Inputs'!$G$3)</f>
        <v>15.395621435149312</v>
      </c>
      <c r="Y48" s="15">
        <f>'Scenario Inputs'!AD86*('Scenario Inputs'!AD3/'Scenario Inputs'!$G$3)</f>
        <v>12.993776461150134</v>
      </c>
      <c r="Z48" s="15">
        <f>'Scenario Inputs'!AE86*('Scenario Inputs'!AE3/'Scenario Inputs'!$G$3)</f>
        <v>13.253651990373136</v>
      </c>
      <c r="AA48" s="15">
        <f>'Scenario Inputs'!AF86*('Scenario Inputs'!AF3/'Scenario Inputs'!$G$3)</f>
        <v>13.518725030180599</v>
      </c>
      <c r="AB48" s="15">
        <f>'Scenario Inputs'!AG86*('Scenario Inputs'!AG3/'Scenario Inputs'!$G$3)</f>
        <v>13.78909953078421</v>
      </c>
      <c r="AC48" s="159">
        <f>'Scenario Inputs'!AH86*('Scenario Inputs'!AH3/'Scenario Inputs'!$G$3)</f>
        <v>14.064881521399894</v>
      </c>
    </row>
    <row r="49" spans="2:29" x14ac:dyDescent="0.3">
      <c r="B49" s="17" t="s">
        <v>89</v>
      </c>
      <c r="C49" s="17" t="s">
        <v>86</v>
      </c>
      <c r="D49" s="17" t="s">
        <v>87</v>
      </c>
      <c r="E49" s="16">
        <f t="shared" ref="E49:AC49" si="47">E48+E47</f>
        <v>117.24029780972398</v>
      </c>
      <c r="F49" s="16">
        <f t="shared" si="47"/>
        <v>139.03954724655412</v>
      </c>
      <c r="G49" s="16">
        <f t="shared" si="47"/>
        <v>155.42004971294617</v>
      </c>
      <c r="H49" s="16">
        <f t="shared" si="47"/>
        <v>144.16128525747868</v>
      </c>
      <c r="I49" s="16">
        <f t="shared" si="47"/>
        <v>123.25768905338988</v>
      </c>
      <c r="J49" s="16">
        <f t="shared" si="47"/>
        <v>149.93567288292837</v>
      </c>
      <c r="K49" s="16">
        <f t="shared" si="47"/>
        <v>151.36445181380543</v>
      </c>
      <c r="L49" s="16">
        <f t="shared" si="47"/>
        <v>152.90776302221317</v>
      </c>
      <c r="M49" s="16">
        <f t="shared" si="47"/>
        <v>154.19097480211056</v>
      </c>
      <c r="N49" s="16">
        <f t="shared" si="47"/>
        <v>155.62189587984335</v>
      </c>
      <c r="O49" s="16">
        <f t="shared" si="47"/>
        <v>145.19043952036566</v>
      </c>
      <c r="P49" s="16">
        <f t="shared" si="47"/>
        <v>148.09424831077303</v>
      </c>
      <c r="Q49" s="16">
        <f t="shared" si="47"/>
        <v>151.05613327698848</v>
      </c>
      <c r="R49" s="16">
        <f t="shared" si="47"/>
        <v>154.07725594252824</v>
      </c>
      <c r="S49" s="16">
        <f t="shared" si="47"/>
        <v>157.1588010613788</v>
      </c>
      <c r="T49" s="16">
        <f t="shared" si="47"/>
        <v>144.94863688581404</v>
      </c>
      <c r="U49" s="16">
        <f t="shared" si="47"/>
        <v>147.8476096235303</v>
      </c>
      <c r="V49" s="16">
        <f t="shared" si="47"/>
        <v>150.80456181600096</v>
      </c>
      <c r="W49" s="16">
        <f t="shared" si="47"/>
        <v>153.82065305232098</v>
      </c>
      <c r="X49" s="16">
        <f t="shared" si="47"/>
        <v>156.89706611336737</v>
      </c>
      <c r="Y49" s="16">
        <f t="shared" si="47"/>
        <v>118.14640218820087</v>
      </c>
      <c r="Z49" s="16">
        <f t="shared" si="47"/>
        <v>120.5093302319649</v>
      </c>
      <c r="AA49" s="16">
        <f t="shared" si="47"/>
        <v>122.91951683660419</v>
      </c>
      <c r="AB49" s="16">
        <f t="shared" si="47"/>
        <v>125.37790717333625</v>
      </c>
      <c r="AC49" s="69">
        <f t="shared" si="47"/>
        <v>127.88546531680298</v>
      </c>
    </row>
    <row r="50" spans="2:29" x14ac:dyDescent="0.3">
      <c r="E50" s="13"/>
      <c r="F50" s="13"/>
      <c r="G50" s="13"/>
      <c r="H50" s="13"/>
      <c r="I50" s="13"/>
      <c r="J50" s="13"/>
      <c r="K50" s="13"/>
      <c r="L50" s="13"/>
      <c r="M50" s="13"/>
      <c r="N50" s="13"/>
      <c r="O50" s="13"/>
      <c r="P50" s="13"/>
      <c r="Q50" s="13"/>
      <c r="R50" s="13"/>
      <c r="S50" s="13"/>
      <c r="T50" s="13"/>
      <c r="U50" s="13"/>
      <c r="V50" s="13"/>
      <c r="W50" s="13"/>
      <c r="X50" s="13"/>
      <c r="Y50" s="13"/>
      <c r="Z50" s="13"/>
      <c r="AA50" s="13"/>
      <c r="AB50" s="13"/>
      <c r="AC50" s="173"/>
    </row>
    <row r="51" spans="2:29" x14ac:dyDescent="0.3">
      <c r="B51" s="40" t="s">
        <v>90</v>
      </c>
      <c r="C51" s="40" t="s">
        <v>86</v>
      </c>
      <c r="D51" s="40" t="s">
        <v>87</v>
      </c>
      <c r="E51" s="41">
        <f>E47</f>
        <v>115.90116825911115</v>
      </c>
      <c r="F51" s="41">
        <f t="shared" ref="F51:AC51" si="48">F47</f>
        <v>137.73526362649537</v>
      </c>
      <c r="G51" s="41">
        <f t="shared" si="48"/>
        <v>149.51910756778247</v>
      </c>
      <c r="H51" s="41">
        <f t="shared" si="48"/>
        <v>136.7468766028</v>
      </c>
      <c r="I51" s="41">
        <f t="shared" si="48"/>
        <v>115.44171322808376</v>
      </c>
      <c r="J51" s="41">
        <f t="shared" si="48"/>
        <v>139.96818115631754</v>
      </c>
      <c r="K51" s="41">
        <f t="shared" si="48"/>
        <v>141.2965816964311</v>
      </c>
      <c r="L51" s="41">
        <f t="shared" si="48"/>
        <v>142.73822448922741</v>
      </c>
      <c r="M51" s="41">
        <f t="shared" si="48"/>
        <v>143.93259950119798</v>
      </c>
      <c r="N51" s="41">
        <f t="shared" si="48"/>
        <v>145.27651102179883</v>
      </c>
      <c r="O51" s="41">
        <f t="shared" si="48"/>
        <v>136.188851886344</v>
      </c>
      <c r="P51" s="41">
        <f t="shared" si="48"/>
        <v>138.9126289240709</v>
      </c>
      <c r="Q51" s="41">
        <f t="shared" si="48"/>
        <v>141.69088150255232</v>
      </c>
      <c r="R51" s="41">
        <f t="shared" si="48"/>
        <v>144.52469913260336</v>
      </c>
      <c r="S51" s="41">
        <f t="shared" si="48"/>
        <v>147.41519311525542</v>
      </c>
      <c r="T51" s="41">
        <f t="shared" si="48"/>
        <v>130.7254624421156</v>
      </c>
      <c r="U51" s="41">
        <f t="shared" si="48"/>
        <v>133.3399716909579</v>
      </c>
      <c r="V51" s="41">
        <f t="shared" si="48"/>
        <v>136.00677112477709</v>
      </c>
      <c r="W51" s="41">
        <f t="shared" si="48"/>
        <v>138.72690654727262</v>
      </c>
      <c r="X51" s="41">
        <f t="shared" si="48"/>
        <v>141.50144467821806</v>
      </c>
      <c r="Y51" s="41">
        <f t="shared" si="48"/>
        <v>105.15262572705073</v>
      </c>
      <c r="Z51" s="41">
        <f t="shared" si="48"/>
        <v>107.25567824159175</v>
      </c>
      <c r="AA51" s="41">
        <f t="shared" si="48"/>
        <v>109.40079180642358</v>
      </c>
      <c r="AB51" s="41">
        <f t="shared" si="48"/>
        <v>111.58880764255204</v>
      </c>
      <c r="AC51" s="41">
        <f t="shared" si="48"/>
        <v>113.82058379540308</v>
      </c>
    </row>
    <row r="52" spans="2:29" x14ac:dyDescent="0.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2:29" x14ac:dyDescent="0.3">
      <c r="B53" s="31" t="s">
        <v>91</v>
      </c>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spans="2:29" x14ac:dyDescent="0.3">
      <c r="B54" s="30" t="s">
        <v>92</v>
      </c>
      <c r="C54" s="50"/>
      <c r="D54" s="5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2:29" x14ac:dyDescent="0.3">
      <c r="B55" s="18" t="s">
        <v>93</v>
      </c>
      <c r="C55" s="2" t="s">
        <v>86</v>
      </c>
      <c r="D55" s="2" t="s">
        <v>87</v>
      </c>
      <c r="E55" s="74">
        <v>0</v>
      </c>
      <c r="F55" s="74">
        <f>E64</f>
        <v>113.15431057137022</v>
      </c>
      <c r="G55" s="74">
        <f t="shared" ref="G55:AC55" si="49">F64</f>
        <v>246.68063626526791</v>
      </c>
      <c r="H55" s="74">
        <f t="shared" si="49"/>
        <v>385.6632383068461</v>
      </c>
      <c r="I55" s="74">
        <f t="shared" si="49"/>
        <v>508.23643245463734</v>
      </c>
      <c r="J55" s="74">
        <f t="shared" si="49"/>
        <v>606.53469069199139</v>
      </c>
      <c r="K55" s="74">
        <f t="shared" si="49"/>
        <v>725.99158054316752</v>
      </c>
      <c r="L55" s="74">
        <f t="shared" si="49"/>
        <v>843.35902392815547</v>
      </c>
      <c r="M55" s="74">
        <f t="shared" si="49"/>
        <v>958.80681088667302</v>
      </c>
      <c r="N55" s="74">
        <f t="shared" si="49"/>
        <v>1072.1479523046769</v>
      </c>
      <c r="O55" s="74">
        <f t="shared" si="49"/>
        <v>1183.5881598633262</v>
      </c>
      <c r="P55" s="74">
        <f t="shared" si="49"/>
        <v>1282.9969788041583</v>
      </c>
      <c r="Q55" s="74">
        <f t="shared" si="49"/>
        <v>1382.2469800675885</v>
      </c>
      <c r="R55" s="74">
        <f t="shared" si="49"/>
        <v>1481.3958502875741</v>
      </c>
      <c r="S55" s="74">
        <f t="shared" si="49"/>
        <v>1580.5007044867825</v>
      </c>
      <c r="T55" s="74">
        <f t="shared" si="49"/>
        <v>1679.6181235544152</v>
      </c>
      <c r="U55" s="74">
        <f t="shared" si="49"/>
        <v>1759.6315779701324</v>
      </c>
      <c r="V55" s="74">
        <f t="shared" si="49"/>
        <v>1839.9293563597173</v>
      </c>
      <c r="W55" s="74">
        <f t="shared" si="49"/>
        <v>1920.554449614752</v>
      </c>
      <c r="X55" s="74">
        <f t="shared" si="49"/>
        <v>2001.5496509391755</v>
      </c>
      <c r="Y55" s="74">
        <f t="shared" si="49"/>
        <v>2082.9575818736962</v>
      </c>
      <c r="Z55" s="74">
        <f t="shared" si="49"/>
        <v>2126.5704088400598</v>
      </c>
      <c r="AA55" s="74">
        <f t="shared" si="49"/>
        <v>2171.000109557528</v>
      </c>
      <c r="AB55" s="74">
        <f t="shared" si="49"/>
        <v>2216.2645914924024</v>
      </c>
      <c r="AC55" s="74">
        <f t="shared" si="49"/>
        <v>2262.3820757541998</v>
      </c>
    </row>
    <row r="56" spans="2:29" x14ac:dyDescent="0.3">
      <c r="B56" s="44" t="s">
        <v>94</v>
      </c>
      <c r="C56" s="3" t="s">
        <v>46</v>
      </c>
      <c r="D56" s="3"/>
      <c r="E56" s="26">
        <f>'Scenario Inputs'!J4</f>
        <v>1.9999999999999796E-2</v>
      </c>
      <c r="F56" s="26">
        <f>'Scenario Inputs'!K4</f>
        <v>2.000000000000024E-2</v>
      </c>
      <c r="G56" s="26">
        <f>'Scenario Inputs'!L4</f>
        <v>1.9999999999999796E-2</v>
      </c>
      <c r="H56" s="26">
        <f>'Scenario Inputs'!M4</f>
        <v>2.0000000000000018E-2</v>
      </c>
      <c r="I56" s="26">
        <f>'Scenario Inputs'!N4</f>
        <v>2.0000000000000018E-2</v>
      </c>
      <c r="J56" s="26">
        <f>'Scenario Inputs'!O4</f>
        <v>1.9999999999999796E-2</v>
      </c>
      <c r="K56" s="26">
        <f>'Scenario Inputs'!P4</f>
        <v>2.0000000000000018E-2</v>
      </c>
      <c r="L56" s="26">
        <f>'Scenario Inputs'!Q4</f>
        <v>2.000000000000024E-2</v>
      </c>
      <c r="M56" s="26">
        <f>'Scenario Inputs'!R4</f>
        <v>1.9999999999999796E-2</v>
      </c>
      <c r="N56" s="26">
        <f>'Scenario Inputs'!S4</f>
        <v>2.0000000000000018E-2</v>
      </c>
      <c r="O56" s="26">
        <f>'Scenario Inputs'!T4</f>
        <v>2.0000000000000018E-2</v>
      </c>
      <c r="P56" s="26">
        <f>'Scenario Inputs'!U4</f>
        <v>2.0000000000000018E-2</v>
      </c>
      <c r="Q56" s="26">
        <f>'Scenario Inputs'!V4</f>
        <v>2.0000000000000018E-2</v>
      </c>
      <c r="R56" s="26">
        <f>'Scenario Inputs'!W4</f>
        <v>2.0000000000000018E-2</v>
      </c>
      <c r="S56" s="26">
        <f>'Scenario Inputs'!X4</f>
        <v>2.0000000000000018E-2</v>
      </c>
      <c r="T56" s="26">
        <f>'Scenario Inputs'!Y4</f>
        <v>2.0000000000000018E-2</v>
      </c>
      <c r="U56" s="26">
        <f>'Scenario Inputs'!Z4</f>
        <v>2.0000000000000018E-2</v>
      </c>
      <c r="V56" s="26">
        <f>'Scenario Inputs'!AA4</f>
        <v>2.0000000000000018E-2</v>
      </c>
      <c r="W56" s="26">
        <f>'Scenario Inputs'!AB4</f>
        <v>2.0000000000000018E-2</v>
      </c>
      <c r="X56" s="26">
        <f>'Scenario Inputs'!AC4</f>
        <v>2.0000000000000018E-2</v>
      </c>
      <c r="Y56" s="26">
        <f>'Scenario Inputs'!AD4</f>
        <v>2.0000000000000018E-2</v>
      </c>
      <c r="Z56" s="26">
        <f>'Scenario Inputs'!AE4</f>
        <v>2.0000000000000018E-2</v>
      </c>
      <c r="AA56" s="26">
        <f>'Scenario Inputs'!AF4</f>
        <v>2.0000000000000018E-2</v>
      </c>
      <c r="AB56" s="26">
        <f>'Scenario Inputs'!AG4</f>
        <v>2.0000000000000018E-2</v>
      </c>
      <c r="AC56" s="26">
        <f>'Scenario Inputs'!AH4</f>
        <v>2.0000000000000018E-2</v>
      </c>
    </row>
    <row r="57" spans="2:29" x14ac:dyDescent="0.3">
      <c r="B57" s="18" t="s">
        <v>95</v>
      </c>
      <c r="C57" s="3" t="s">
        <v>86</v>
      </c>
      <c r="D57" s="3" t="s">
        <v>87</v>
      </c>
      <c r="E57" s="43">
        <f t="shared" ref="E57" si="50">E56*E55</f>
        <v>0</v>
      </c>
      <c r="F57" s="43">
        <f t="shared" ref="F57:AC57" si="51">F56*F55</f>
        <v>2.2630862114274315</v>
      </c>
      <c r="G57" s="43">
        <f t="shared" si="51"/>
        <v>4.9336127253053075</v>
      </c>
      <c r="H57" s="43">
        <f t="shared" si="51"/>
        <v>7.7132647661369287</v>
      </c>
      <c r="I57" s="43">
        <f t="shared" si="51"/>
        <v>10.164728649092757</v>
      </c>
      <c r="J57" s="43">
        <f t="shared" si="51"/>
        <v>12.130693813839704</v>
      </c>
      <c r="K57" s="43">
        <f t="shared" si="51"/>
        <v>14.519831610863363</v>
      </c>
      <c r="L57" s="43">
        <f t="shared" si="51"/>
        <v>16.867180478563313</v>
      </c>
      <c r="M57" s="43">
        <f t="shared" si="51"/>
        <v>19.176136217733266</v>
      </c>
      <c r="N57" s="43">
        <f t="shared" si="51"/>
        <v>21.442959046093556</v>
      </c>
      <c r="O57" s="43">
        <f t="shared" si="51"/>
        <v>23.671763197266543</v>
      </c>
      <c r="P57" s="43">
        <f t="shared" si="51"/>
        <v>25.65993957608319</v>
      </c>
      <c r="Q57" s="43">
        <f t="shared" si="51"/>
        <v>27.644939601351794</v>
      </c>
      <c r="R57" s="43">
        <f t="shared" si="51"/>
        <v>29.62791700575151</v>
      </c>
      <c r="S57" s="43">
        <f t="shared" si="51"/>
        <v>31.610014089735678</v>
      </c>
      <c r="T57" s="43">
        <f t="shared" si="51"/>
        <v>33.592362471088336</v>
      </c>
      <c r="U57" s="43">
        <f t="shared" si="51"/>
        <v>35.192631559402678</v>
      </c>
      <c r="V57" s="43">
        <f t="shared" si="51"/>
        <v>36.798587127194381</v>
      </c>
      <c r="W57" s="43">
        <f t="shared" si="51"/>
        <v>38.411088992295078</v>
      </c>
      <c r="X57" s="43">
        <f t="shared" si="51"/>
        <v>40.030993018783548</v>
      </c>
      <c r="Y57" s="43">
        <f t="shared" si="51"/>
        <v>41.659151637473961</v>
      </c>
      <c r="Z57" s="43">
        <f t="shared" si="51"/>
        <v>42.531408176801236</v>
      </c>
      <c r="AA57" s="43">
        <f t="shared" si="51"/>
        <v>43.420002191150601</v>
      </c>
      <c r="AB57" s="43">
        <f t="shared" si="51"/>
        <v>44.325291829848084</v>
      </c>
      <c r="AC57" s="43">
        <f t="shared" si="51"/>
        <v>45.247641515084034</v>
      </c>
    </row>
    <row r="58" spans="2:29" x14ac:dyDescent="0.3">
      <c r="B58" s="19" t="s">
        <v>96</v>
      </c>
      <c r="C58" s="3" t="s">
        <v>86</v>
      </c>
      <c r="D58" s="3" t="s">
        <v>87</v>
      </c>
      <c r="E58" s="25">
        <f t="shared" ref="E58" si="52">E51</f>
        <v>115.90116825911115</v>
      </c>
      <c r="F58" s="25">
        <f t="shared" ref="F58:AC58" si="53">F51</f>
        <v>137.73526362649537</v>
      </c>
      <c r="G58" s="25">
        <f t="shared" si="53"/>
        <v>149.51910756778247</v>
      </c>
      <c r="H58" s="25">
        <f t="shared" si="53"/>
        <v>136.7468766028</v>
      </c>
      <c r="I58" s="25">
        <f t="shared" si="53"/>
        <v>115.44171322808376</v>
      </c>
      <c r="J58" s="25">
        <f t="shared" si="53"/>
        <v>139.96818115631754</v>
      </c>
      <c r="K58" s="25">
        <f t="shared" si="53"/>
        <v>141.2965816964311</v>
      </c>
      <c r="L58" s="25">
        <f t="shared" si="53"/>
        <v>142.73822448922741</v>
      </c>
      <c r="M58" s="25">
        <f t="shared" si="53"/>
        <v>143.93259950119798</v>
      </c>
      <c r="N58" s="25">
        <f t="shared" si="53"/>
        <v>145.27651102179883</v>
      </c>
      <c r="O58" s="25">
        <f t="shared" si="53"/>
        <v>136.188851886344</v>
      </c>
      <c r="P58" s="25">
        <f t="shared" si="53"/>
        <v>138.9126289240709</v>
      </c>
      <c r="Q58" s="25">
        <f t="shared" si="53"/>
        <v>141.69088150255232</v>
      </c>
      <c r="R58" s="25">
        <f t="shared" si="53"/>
        <v>144.52469913260336</v>
      </c>
      <c r="S58" s="25">
        <f t="shared" si="53"/>
        <v>147.41519311525542</v>
      </c>
      <c r="T58" s="25">
        <f t="shared" si="53"/>
        <v>130.7254624421156</v>
      </c>
      <c r="U58" s="25">
        <f t="shared" si="53"/>
        <v>133.3399716909579</v>
      </c>
      <c r="V58" s="25">
        <f t="shared" si="53"/>
        <v>136.00677112477709</v>
      </c>
      <c r="W58" s="25">
        <f t="shared" si="53"/>
        <v>138.72690654727262</v>
      </c>
      <c r="X58" s="25">
        <f t="shared" si="53"/>
        <v>141.50144467821806</v>
      </c>
      <c r="Y58" s="25">
        <f t="shared" si="53"/>
        <v>105.15262572705073</v>
      </c>
      <c r="Z58" s="25">
        <f t="shared" si="53"/>
        <v>107.25567824159175</v>
      </c>
      <c r="AA58" s="25">
        <f t="shared" si="53"/>
        <v>109.40079180642358</v>
      </c>
      <c r="AB58" s="25">
        <f t="shared" si="53"/>
        <v>111.58880764255204</v>
      </c>
      <c r="AC58" s="25">
        <f t="shared" si="53"/>
        <v>113.82058379540308</v>
      </c>
    </row>
    <row r="59" spans="2:29" x14ac:dyDescent="0.3">
      <c r="B59" s="20" t="s">
        <v>233</v>
      </c>
      <c r="C59" s="3" t="s">
        <v>46</v>
      </c>
      <c r="D59" s="3"/>
      <c r="E59" s="26">
        <f>'Scenario Inputs'!J170</f>
        <v>0.5</v>
      </c>
      <c r="F59" s="26">
        <f>'Scenario Inputs'!K170</f>
        <v>0.5</v>
      </c>
      <c r="G59" s="26">
        <f>'Scenario Inputs'!L170</f>
        <v>0.5</v>
      </c>
      <c r="H59" s="26">
        <f>'Scenario Inputs'!M170</f>
        <v>0.5</v>
      </c>
      <c r="I59" s="26">
        <f>'Scenario Inputs'!N170</f>
        <v>0.5</v>
      </c>
      <c r="J59" s="26">
        <f>'Scenario Inputs'!O170</f>
        <v>0.5</v>
      </c>
      <c r="K59" s="26">
        <f>'Scenario Inputs'!P170</f>
        <v>0.5</v>
      </c>
      <c r="L59" s="26">
        <f>'Scenario Inputs'!Q170</f>
        <v>0.5</v>
      </c>
      <c r="M59" s="26">
        <f>'Scenario Inputs'!R170</f>
        <v>0.5</v>
      </c>
      <c r="N59" s="26">
        <f>'Scenario Inputs'!S170</f>
        <v>0.5</v>
      </c>
      <c r="O59" s="26">
        <f>'Scenario Inputs'!T170</f>
        <v>0.5</v>
      </c>
      <c r="P59" s="26">
        <f>'Scenario Inputs'!U170</f>
        <v>0.5</v>
      </c>
      <c r="Q59" s="26">
        <f>'Scenario Inputs'!V170</f>
        <v>0.5</v>
      </c>
      <c r="R59" s="26">
        <f>'Scenario Inputs'!W170</f>
        <v>0.5</v>
      </c>
      <c r="S59" s="26">
        <f>'Scenario Inputs'!X170</f>
        <v>0.5</v>
      </c>
      <c r="T59" s="26">
        <f>'Scenario Inputs'!Y170</f>
        <v>0.5</v>
      </c>
      <c r="U59" s="26">
        <f>'Scenario Inputs'!Z170</f>
        <v>0.5</v>
      </c>
      <c r="V59" s="26">
        <f>'Scenario Inputs'!AA170</f>
        <v>0.5</v>
      </c>
      <c r="W59" s="26">
        <f>'Scenario Inputs'!AB170</f>
        <v>0.5</v>
      </c>
      <c r="X59" s="26">
        <f>'Scenario Inputs'!AC170</f>
        <v>0.5</v>
      </c>
      <c r="Y59" s="26">
        <f>'Scenario Inputs'!AD170</f>
        <v>0.5</v>
      </c>
      <c r="Z59" s="26">
        <f>'Scenario Inputs'!AE170</f>
        <v>0.5</v>
      </c>
      <c r="AA59" s="26">
        <f>'Scenario Inputs'!AF170</f>
        <v>0.5</v>
      </c>
      <c r="AB59" s="26">
        <f>'Scenario Inputs'!AG170</f>
        <v>0.5</v>
      </c>
      <c r="AC59" s="26">
        <f>'Scenario Inputs'!AH170</f>
        <v>0.5</v>
      </c>
    </row>
    <row r="60" spans="2:29" x14ac:dyDescent="0.3">
      <c r="B60" s="20" t="s">
        <v>241</v>
      </c>
      <c r="C60" s="3" t="s">
        <v>46</v>
      </c>
      <c r="D60" s="4"/>
      <c r="E60" s="26">
        <f>'Scenario Inputs'!J91</f>
        <v>4.7399999999999998E-2</v>
      </c>
      <c r="F60" s="26">
        <f>'Scenario Inputs'!K91</f>
        <v>4.7399999999999998E-2</v>
      </c>
      <c r="G60" s="26">
        <f>'Scenario Inputs'!L91</f>
        <v>4.7399999999999998E-2</v>
      </c>
      <c r="H60" s="26">
        <f>'Scenario Inputs'!M91</f>
        <v>4.7399999999999998E-2</v>
      </c>
      <c r="I60" s="26">
        <f>'Scenario Inputs'!N91</f>
        <v>4.7399999999999998E-2</v>
      </c>
      <c r="J60" s="26">
        <f>'Scenario Inputs'!O91</f>
        <v>4.7399999999999998E-2</v>
      </c>
      <c r="K60" s="26">
        <f>'Scenario Inputs'!P91</f>
        <v>4.7399999999999998E-2</v>
      </c>
      <c r="L60" s="26">
        <f>'Scenario Inputs'!Q91</f>
        <v>4.7399999999999998E-2</v>
      </c>
      <c r="M60" s="26">
        <f>'Scenario Inputs'!R91</f>
        <v>4.7399999999999998E-2</v>
      </c>
      <c r="N60" s="26">
        <f>'Scenario Inputs'!S91</f>
        <v>4.7399999999999998E-2</v>
      </c>
      <c r="O60" s="26">
        <f>'Scenario Inputs'!T91</f>
        <v>4.7399999999999998E-2</v>
      </c>
      <c r="P60" s="26">
        <f>'Scenario Inputs'!U91</f>
        <v>4.7399999999999998E-2</v>
      </c>
      <c r="Q60" s="26">
        <f>'Scenario Inputs'!V91</f>
        <v>4.7399999999999998E-2</v>
      </c>
      <c r="R60" s="26">
        <f>'Scenario Inputs'!W91</f>
        <v>4.7399999999999998E-2</v>
      </c>
      <c r="S60" s="26">
        <f>'Scenario Inputs'!X91</f>
        <v>4.7399999999999998E-2</v>
      </c>
      <c r="T60" s="26">
        <f>'Scenario Inputs'!Y91</f>
        <v>4.7399999999999998E-2</v>
      </c>
      <c r="U60" s="26">
        <f>'Scenario Inputs'!Z91</f>
        <v>4.7399999999999998E-2</v>
      </c>
      <c r="V60" s="26">
        <f>'Scenario Inputs'!AA91</f>
        <v>4.7399999999999998E-2</v>
      </c>
      <c r="W60" s="26">
        <f>'Scenario Inputs'!AB91</f>
        <v>4.7399999999999998E-2</v>
      </c>
      <c r="X60" s="26">
        <f>'Scenario Inputs'!AC91</f>
        <v>4.7399999999999998E-2</v>
      </c>
      <c r="Y60" s="26">
        <f>'Scenario Inputs'!AD91</f>
        <v>4.7399999999999998E-2</v>
      </c>
      <c r="Z60" s="26">
        <f>'Scenario Inputs'!AE91</f>
        <v>4.7399999999999998E-2</v>
      </c>
      <c r="AA60" s="26">
        <f>'Scenario Inputs'!AF91</f>
        <v>4.7399999999999998E-2</v>
      </c>
      <c r="AB60" s="26">
        <f>'Scenario Inputs'!AG91</f>
        <v>4.7399999999999998E-2</v>
      </c>
      <c r="AC60" s="26">
        <f>'Scenario Inputs'!AH91</f>
        <v>4.7399999999999998E-2</v>
      </c>
    </row>
    <row r="61" spans="2:29" x14ac:dyDescent="0.3">
      <c r="B61" s="71" t="s">
        <v>228</v>
      </c>
      <c r="C61" s="3"/>
      <c r="D61" s="4"/>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2:29" x14ac:dyDescent="0.3">
      <c r="B62" s="20" t="s">
        <v>235</v>
      </c>
      <c r="C62" s="3" t="s">
        <v>86</v>
      </c>
      <c r="D62" s="3" t="s">
        <v>87</v>
      </c>
      <c r="E62" s="43">
        <f t="shared" ref="E62" si="54">(E55+E57)*E60</f>
        <v>0</v>
      </c>
      <c r="F62" s="43">
        <f t="shared" ref="F62:AC62" si="55">(F55+F57)*F60</f>
        <v>5.4707846075046085</v>
      </c>
      <c r="G62" s="43">
        <f t="shared" si="55"/>
        <v>11.92651540215317</v>
      </c>
      <c r="H62" s="43">
        <f t="shared" si="55"/>
        <v>18.646046245659395</v>
      </c>
      <c r="I62" s="43">
        <f t="shared" si="55"/>
        <v>24.572215036316809</v>
      </c>
      <c r="J62" s="43">
        <f t="shared" si="55"/>
        <v>29.324739225576391</v>
      </c>
      <c r="K62" s="43">
        <f t="shared" si="55"/>
        <v>35.100240936101059</v>
      </c>
      <c r="L62" s="43">
        <f t="shared" si="55"/>
        <v>40.77472208887847</v>
      </c>
      <c r="M62" s="43">
        <f t="shared" si="55"/>
        <v>46.356391692748858</v>
      </c>
      <c r="N62" s="43">
        <f t="shared" si="55"/>
        <v>51.836209198026516</v>
      </c>
      <c r="O62" s="43">
        <f t="shared" si="55"/>
        <v>57.224120353072088</v>
      </c>
      <c r="P62" s="43">
        <f t="shared" si="55"/>
        <v>62.030337931223443</v>
      </c>
      <c r="Q62" s="43">
        <f t="shared" si="55"/>
        <v>66.828876992307769</v>
      </c>
      <c r="R62" s="43">
        <f t="shared" si="55"/>
        <v>71.622526569703624</v>
      </c>
      <c r="S62" s="43">
        <f t="shared" si="55"/>
        <v>76.414048060526952</v>
      </c>
      <c r="T62" s="43">
        <f t="shared" si="55"/>
        <v>81.206177037608867</v>
      </c>
      <c r="U62" s="43">
        <f t="shared" si="55"/>
        <v>85.074667531699959</v>
      </c>
      <c r="V62" s="43">
        <f t="shared" si="55"/>
        <v>88.956904521279611</v>
      </c>
      <c r="W62" s="43">
        <f t="shared" si="55"/>
        <v>92.854966529974035</v>
      </c>
      <c r="X62" s="43">
        <f t="shared" si="55"/>
        <v>96.770922523607254</v>
      </c>
      <c r="Y62" s="43">
        <f t="shared" si="55"/>
        <v>100.70683316842945</v>
      </c>
      <c r="Z62" s="43">
        <f t="shared" si="55"/>
        <v>102.81542612659921</v>
      </c>
      <c r="AA62" s="43">
        <f t="shared" si="55"/>
        <v>104.96351329688737</v>
      </c>
      <c r="AB62" s="43">
        <f t="shared" si="55"/>
        <v>107.15196046947466</v>
      </c>
      <c r="AC62" s="43">
        <f t="shared" si="55"/>
        <v>109.38164859856406</v>
      </c>
    </row>
    <row r="63" spans="2:29" x14ac:dyDescent="0.3">
      <c r="B63" s="18" t="s">
        <v>234</v>
      </c>
      <c r="C63" s="3" t="s">
        <v>86</v>
      </c>
      <c r="D63" s="3" t="s">
        <v>87</v>
      </c>
      <c r="E63" s="43">
        <f t="shared" ref="E63" si="56">E58*E59*E60</f>
        <v>2.7468576877409339</v>
      </c>
      <c r="F63" s="43">
        <f t="shared" ref="F63:AC63" si="57">F58*F59*F60</f>
        <v>3.2643257479479399</v>
      </c>
      <c r="G63" s="43">
        <f t="shared" si="57"/>
        <v>3.5436028493564442</v>
      </c>
      <c r="H63" s="43">
        <f t="shared" si="57"/>
        <v>3.24090097548636</v>
      </c>
      <c r="I63" s="43">
        <f t="shared" si="57"/>
        <v>2.7359686035055848</v>
      </c>
      <c r="J63" s="43">
        <f t="shared" si="57"/>
        <v>3.3172458934047255</v>
      </c>
      <c r="K63" s="43">
        <f t="shared" si="57"/>
        <v>3.3487289862054168</v>
      </c>
      <c r="L63" s="43">
        <f t="shared" si="57"/>
        <v>3.3828959203946893</v>
      </c>
      <c r="M63" s="43">
        <f t="shared" si="57"/>
        <v>3.4112026081783919</v>
      </c>
      <c r="N63" s="43">
        <f t="shared" si="57"/>
        <v>3.4430533112166319</v>
      </c>
      <c r="O63" s="43">
        <f t="shared" si="57"/>
        <v>3.2276757897063524</v>
      </c>
      <c r="P63" s="43">
        <f t="shared" si="57"/>
        <v>3.2922293055004803</v>
      </c>
      <c r="Q63" s="43">
        <f t="shared" si="57"/>
        <v>3.3580738916104895</v>
      </c>
      <c r="R63" s="43">
        <f t="shared" si="57"/>
        <v>3.4252353694426994</v>
      </c>
      <c r="S63" s="43">
        <f t="shared" si="57"/>
        <v>3.4937400768315534</v>
      </c>
      <c r="T63" s="43">
        <f t="shared" si="57"/>
        <v>3.0981934598781398</v>
      </c>
      <c r="U63" s="43">
        <f t="shared" si="57"/>
        <v>3.1601573290757021</v>
      </c>
      <c r="V63" s="43">
        <f t="shared" si="57"/>
        <v>3.2233604756572167</v>
      </c>
      <c r="W63" s="43">
        <f t="shared" si="57"/>
        <v>3.2878276851703609</v>
      </c>
      <c r="X63" s="43">
        <f t="shared" si="57"/>
        <v>3.353584238873768</v>
      </c>
      <c r="Y63" s="43">
        <f t="shared" si="57"/>
        <v>2.4921172297311021</v>
      </c>
      <c r="Z63" s="43">
        <f t="shared" si="57"/>
        <v>2.5419595743257246</v>
      </c>
      <c r="AA63" s="43">
        <f t="shared" si="57"/>
        <v>2.5927987658122387</v>
      </c>
      <c r="AB63" s="43">
        <f t="shared" si="57"/>
        <v>2.6446547411284831</v>
      </c>
      <c r="AC63" s="43">
        <f t="shared" si="57"/>
        <v>2.697547835951053</v>
      </c>
    </row>
    <row r="64" spans="2:29" x14ac:dyDescent="0.3">
      <c r="B64" s="22" t="s">
        <v>244</v>
      </c>
      <c r="C64" s="23" t="s">
        <v>86</v>
      </c>
      <c r="D64" s="23" t="s">
        <v>87</v>
      </c>
      <c r="E64" s="76">
        <f>(E55*(1+E56))+E57+E58-E62-E63</f>
        <v>113.15431057137022</v>
      </c>
      <c r="F64" s="76">
        <f>(F55*(1+F56))+F57+F58-F62-F63</f>
        <v>246.68063626526791</v>
      </c>
      <c r="G64" s="76">
        <f>G55+G57+G58-G62-G63</f>
        <v>385.6632383068461</v>
      </c>
      <c r="H64" s="76">
        <f t="shared" ref="H64:AC64" si="58">H55+H57+H58-H62-H63</f>
        <v>508.23643245463734</v>
      </c>
      <c r="I64" s="76">
        <f t="shared" si="58"/>
        <v>606.53469069199139</v>
      </c>
      <c r="J64" s="76">
        <f t="shared" si="58"/>
        <v>725.99158054316752</v>
      </c>
      <c r="K64" s="76">
        <f t="shared" si="58"/>
        <v>843.35902392815547</v>
      </c>
      <c r="L64" s="76">
        <f t="shared" si="58"/>
        <v>958.80681088667302</v>
      </c>
      <c r="M64" s="76">
        <f t="shared" si="58"/>
        <v>1072.1479523046769</v>
      </c>
      <c r="N64" s="76">
        <f t="shared" si="58"/>
        <v>1183.5881598633262</v>
      </c>
      <c r="O64" s="76">
        <f t="shared" si="58"/>
        <v>1282.9969788041583</v>
      </c>
      <c r="P64" s="76">
        <f t="shared" si="58"/>
        <v>1382.2469800675885</v>
      </c>
      <c r="Q64" s="76">
        <f t="shared" si="58"/>
        <v>1481.3958502875741</v>
      </c>
      <c r="R64" s="76">
        <f t="shared" si="58"/>
        <v>1580.5007044867825</v>
      </c>
      <c r="S64" s="76">
        <f t="shared" si="58"/>
        <v>1679.6181235544152</v>
      </c>
      <c r="T64" s="76">
        <f t="shared" si="58"/>
        <v>1759.6315779701324</v>
      </c>
      <c r="U64" s="76">
        <f t="shared" si="58"/>
        <v>1839.9293563597173</v>
      </c>
      <c r="V64" s="76">
        <f t="shared" si="58"/>
        <v>1920.554449614752</v>
      </c>
      <c r="W64" s="76">
        <f t="shared" si="58"/>
        <v>2001.5496509391755</v>
      </c>
      <c r="X64" s="76">
        <f t="shared" si="58"/>
        <v>2082.9575818736962</v>
      </c>
      <c r="Y64" s="76">
        <f t="shared" si="58"/>
        <v>2126.5704088400598</v>
      </c>
      <c r="Z64" s="76">
        <f t="shared" si="58"/>
        <v>2171.000109557528</v>
      </c>
      <c r="AA64" s="76">
        <f t="shared" si="58"/>
        <v>2216.2645914924024</v>
      </c>
      <c r="AB64" s="76">
        <f t="shared" si="58"/>
        <v>2262.3820757541998</v>
      </c>
      <c r="AC64" s="76">
        <f t="shared" si="58"/>
        <v>2309.3711046301719</v>
      </c>
    </row>
    <row r="65" spans="2:29" x14ac:dyDescent="0.3">
      <c r="B65" s="27" t="s">
        <v>245</v>
      </c>
      <c r="C65" s="28" t="s">
        <v>86</v>
      </c>
      <c r="D65" s="28" t="s">
        <v>87</v>
      </c>
      <c r="E65" s="170">
        <f t="shared" ref="E65" si="59">AVERAGE(SUM(E55,E57),(E64*(1/(1+E72))))</f>
        <v>54.806892652993426</v>
      </c>
      <c r="F65" s="170">
        <f t="shared" ref="F65" si="60">AVERAGE(SUM(F55,F57),(F64*(1/(1+F72))))</f>
        <v>177.18977766354254</v>
      </c>
      <c r="G65" s="170">
        <f t="shared" ref="G65" si="61">AVERAGE(SUM(G55,G57),(G64*(1/(1+G72))))</f>
        <v>312.60516687969334</v>
      </c>
      <c r="H65" s="170">
        <f t="shared" ref="H65" si="62">AVERAGE(SUM(H55,H57),(H64*(1/(1+H72))))</f>
        <v>442.85527297146069</v>
      </c>
      <c r="I65" s="170">
        <f t="shared" ref="I65" si="63">AVERAGE(SUM(I55,I57),(I64*(1/(1+I72))))</f>
        <v>552.97888661211471</v>
      </c>
      <c r="J65" s="170">
        <f t="shared" ref="J65" si="64">AVERAGE(SUM(J55,J57),(J64*(1/(1+J72))))</f>
        <v>660.97057878937176</v>
      </c>
      <c r="K65" s="170">
        <f t="shared" ref="K65" si="65">AVERAGE(SUM(K55,K57),(K64*(1/(1+K72))))</f>
        <v>778.74113857152065</v>
      </c>
      <c r="L65" s="170">
        <f t="shared" ref="L65" si="66">AVERAGE(SUM(L55,L57),(L64*(1/(1+L72))))</f>
        <v>894.51628484729679</v>
      </c>
      <c r="M65" s="170">
        <f t="shared" ref="M65" si="67">AVERAGE(SUM(M55,M57),(M64*(1/(1+M72))))</f>
        <v>1008.2920413642137</v>
      </c>
      <c r="N65" s="170">
        <f t="shared" ref="N65" si="68">AVERAGE(SUM(N55,N57),(N64*(1/(1+N72))))</f>
        <v>1120.0726812218961</v>
      </c>
      <c r="O65" s="170">
        <f t="shared" ref="O65" si="69">AVERAGE(SUM(O55,O57),(O64*(1/(1+O72))))</f>
        <v>1225.0563776904041</v>
      </c>
      <c r="P65" s="170">
        <f t="shared" ref="P65" si="70">AVERAGE(SUM(P55,P57),(P64*(1/(1+P72))))</f>
        <v>1323.827141776379</v>
      </c>
      <c r="Q65" s="170">
        <f t="shared" ref="Q65" si="71">AVERAGE(SUM(Q55,Q57),(Q64*(1/(1+Q72))))</f>
        <v>1422.4679254876592</v>
      </c>
      <c r="R65" s="170">
        <f t="shared" ref="R65" si="72">AVERAGE(SUM(R55,R57),(R64*(1/(1+R72))))</f>
        <v>1521.0358129728193</v>
      </c>
      <c r="S65" s="170">
        <f t="shared" ref="S65" si="73">AVERAGE(SUM(S55,S57),(S64*(1/(1+S72))))</f>
        <v>1619.5873381482879</v>
      </c>
      <c r="T65" s="170">
        <f t="shared" ref="T65" si="74">AVERAGE(SUM(T55,T57),(T64*(1/(1+T72))))</f>
        <v>1708.892164435852</v>
      </c>
      <c r="U65" s="170">
        <f t="shared" ref="U65" si="75">AVERAGE(SUM(U55,U57),(U64*(1/(1+U72))))</f>
        <v>1788.5916825811569</v>
      </c>
      <c r="V65" s="170">
        <f t="shared" ref="V65" si="76">AVERAGE(SUM(V55,V57),(V64*(1/(1+V72))))</f>
        <v>1868.5947426505334</v>
      </c>
      <c r="W65" s="170">
        <f t="shared" ref="W65" si="77">AVERAGE(SUM(W55,W57),(W64*(1/(1+W72))))</f>
        <v>1948.943997114807</v>
      </c>
      <c r="X65" s="170">
        <f t="shared" ref="X65" si="78">AVERAGE(SUM(X55,X57),(X64*(1/(1+X72))))</f>
        <v>2029.6819144781059</v>
      </c>
      <c r="Y65" s="170">
        <f t="shared" ref="Y65" si="79">AVERAGE(SUM(Y55,Y57),(Y64*(1/(1+Y72))))</f>
        <v>2092.3240641497823</v>
      </c>
      <c r="Z65" s="170">
        <f t="shared" ref="Z65" si="80">AVERAGE(SUM(Z55,Z57),(Z64*(1/(1+Z72))))</f>
        <v>2136.0863679473186</v>
      </c>
      <c r="AA65" s="170">
        <f t="shared" ref="AA65" si="81">AVERAGE(SUM(AA55,AA57),(AA64*(1/(1+AA72))))</f>
        <v>2180.669608084163</v>
      </c>
      <c r="AB65" s="170">
        <f t="shared" ref="AB65" si="82">AVERAGE(SUM(AB55,AB57),(AB64*(1/(1+AB72))))</f>
        <v>2226.0917428595171</v>
      </c>
      <c r="AC65" s="170">
        <f t="shared" ref="AC65" si="83">AVERAGE(SUM(AC55,AC57),(AC64*(1/(1+AC72))))</f>
        <v>2272.3710460947659</v>
      </c>
    </row>
    <row r="66" spans="2:29" ht="15" thickBot="1" x14ac:dyDescent="0.35">
      <c r="B66" s="56" t="s">
        <v>231</v>
      </c>
      <c r="C66" s="57" t="s">
        <v>86</v>
      </c>
      <c r="D66" s="57" t="s">
        <v>87</v>
      </c>
      <c r="E66" s="75">
        <f t="shared" ref="E66" si="84">E62+E63</f>
        <v>2.7468576877409339</v>
      </c>
      <c r="F66" s="75">
        <f t="shared" ref="F66:AC66" si="85">F62+F63</f>
        <v>8.735110355452548</v>
      </c>
      <c r="G66" s="75">
        <f t="shared" si="85"/>
        <v>15.470118251509614</v>
      </c>
      <c r="H66" s="75">
        <f t="shared" si="85"/>
        <v>21.886947221145753</v>
      </c>
      <c r="I66" s="75">
        <f t="shared" si="85"/>
        <v>27.308183639822396</v>
      </c>
      <c r="J66" s="75">
        <f t="shared" si="85"/>
        <v>32.641985118981118</v>
      </c>
      <c r="K66" s="75">
        <f t="shared" si="85"/>
        <v>38.448969922306475</v>
      </c>
      <c r="L66" s="75">
        <f t="shared" si="85"/>
        <v>44.157618009273158</v>
      </c>
      <c r="M66" s="75">
        <f t="shared" si="85"/>
        <v>49.76759430092725</v>
      </c>
      <c r="N66" s="75">
        <f t="shared" si="85"/>
        <v>55.279262509243146</v>
      </c>
      <c r="O66" s="75">
        <f t="shared" si="85"/>
        <v>60.451796142778441</v>
      </c>
      <c r="P66" s="75">
        <f t="shared" si="85"/>
        <v>65.322567236723927</v>
      </c>
      <c r="Q66" s="75">
        <f t="shared" si="85"/>
        <v>70.186950883918257</v>
      </c>
      <c r="R66" s="75">
        <f t="shared" si="85"/>
        <v>75.047761939146326</v>
      </c>
      <c r="S66" s="75">
        <f t="shared" si="85"/>
        <v>79.907788137358509</v>
      </c>
      <c r="T66" s="75">
        <f t="shared" si="85"/>
        <v>84.304370497487014</v>
      </c>
      <c r="U66" s="75">
        <f t="shared" si="85"/>
        <v>88.23482486077566</v>
      </c>
      <c r="V66" s="75">
        <f t="shared" si="85"/>
        <v>92.180264996936828</v>
      </c>
      <c r="W66" s="75">
        <f t="shared" si="85"/>
        <v>96.142794215144392</v>
      </c>
      <c r="X66" s="75">
        <f t="shared" si="85"/>
        <v>100.12450676248102</v>
      </c>
      <c r="Y66" s="75">
        <f t="shared" si="85"/>
        <v>103.19895039816056</v>
      </c>
      <c r="Z66" s="75">
        <f t="shared" si="85"/>
        <v>105.35738570092494</v>
      </c>
      <c r="AA66" s="75">
        <f t="shared" si="85"/>
        <v>107.5563120626996</v>
      </c>
      <c r="AB66" s="75">
        <f t="shared" si="85"/>
        <v>109.79661521060314</v>
      </c>
      <c r="AC66" s="75">
        <f t="shared" si="85"/>
        <v>112.07919643451511</v>
      </c>
    </row>
    <row r="67" spans="2:29" ht="15" thickTop="1" x14ac:dyDescent="0.3"/>
    <row r="68" spans="2:29" x14ac:dyDescent="0.3">
      <c r="B68" s="32" t="s">
        <v>97</v>
      </c>
    </row>
    <row r="69" spans="2:29" x14ac:dyDescent="0.3">
      <c r="B69" s="206" t="s">
        <v>98</v>
      </c>
      <c r="C69" s="37" t="s">
        <v>86</v>
      </c>
      <c r="D69" s="195" t="s">
        <v>87</v>
      </c>
      <c r="E69" s="171">
        <f>E48</f>
        <v>1.3391295506128342</v>
      </c>
      <c r="F69" s="171">
        <f t="shared" ref="F69:AC69" si="86">F48</f>
        <v>1.304283620058742</v>
      </c>
      <c r="G69" s="171">
        <f t="shared" si="86"/>
        <v>5.9009421451637012</v>
      </c>
      <c r="H69" s="171">
        <f t="shared" si="86"/>
        <v>7.4144086546786694</v>
      </c>
      <c r="I69" s="171">
        <f t="shared" si="86"/>
        <v>7.8159758253061256</v>
      </c>
      <c r="J69" s="171">
        <f t="shared" si="86"/>
        <v>9.967491726610838</v>
      </c>
      <c r="K69" s="171">
        <f t="shared" si="86"/>
        <v>10.067870117374323</v>
      </c>
      <c r="L69" s="171">
        <f t="shared" si="86"/>
        <v>10.169538532985758</v>
      </c>
      <c r="M69" s="171">
        <f t="shared" si="86"/>
        <v>10.258375300912569</v>
      </c>
      <c r="N69" s="171">
        <f t="shared" si="86"/>
        <v>10.345384858044524</v>
      </c>
      <c r="O69" s="171">
        <f t="shared" si="86"/>
        <v>9.0015876340216732</v>
      </c>
      <c r="P69" s="171">
        <f t="shared" si="86"/>
        <v>9.1816193867021099</v>
      </c>
      <c r="Q69" s="171">
        <f t="shared" si="86"/>
        <v>9.3652517744361514</v>
      </c>
      <c r="R69" s="171">
        <f t="shared" si="86"/>
        <v>9.552556809924873</v>
      </c>
      <c r="S69" s="171">
        <f t="shared" si="86"/>
        <v>9.7436079461233707</v>
      </c>
      <c r="T69" s="171">
        <f t="shared" si="86"/>
        <v>14.223174443698451</v>
      </c>
      <c r="U69" s="171">
        <f t="shared" si="86"/>
        <v>14.507637932572418</v>
      </c>
      <c r="V69" s="171">
        <f t="shared" si="86"/>
        <v>14.797790691223868</v>
      </c>
      <c r="W69" s="171">
        <f t="shared" si="86"/>
        <v>15.093746505048346</v>
      </c>
      <c r="X69" s="171">
        <f t="shared" si="86"/>
        <v>15.395621435149312</v>
      </c>
      <c r="Y69" s="171">
        <f t="shared" si="86"/>
        <v>12.993776461150134</v>
      </c>
      <c r="Z69" s="171">
        <f t="shared" si="86"/>
        <v>13.253651990373136</v>
      </c>
      <c r="AA69" s="171">
        <f t="shared" si="86"/>
        <v>13.518725030180599</v>
      </c>
      <c r="AB69" s="171">
        <f t="shared" si="86"/>
        <v>13.78909953078421</v>
      </c>
      <c r="AC69" s="171">
        <f t="shared" si="86"/>
        <v>14.064881521399894</v>
      </c>
    </row>
    <row r="70" spans="2:29" x14ac:dyDescent="0.3">
      <c r="B70" s="3" t="s">
        <v>230</v>
      </c>
      <c r="C70" s="36" t="s">
        <v>86</v>
      </c>
      <c r="D70" s="36" t="s">
        <v>87</v>
      </c>
      <c r="E70" s="77">
        <f t="shared" ref="E70:AC70" si="87">E66</f>
        <v>2.7468576877409339</v>
      </c>
      <c r="F70" s="77">
        <f t="shared" si="87"/>
        <v>8.735110355452548</v>
      </c>
      <c r="G70" s="77">
        <f t="shared" si="87"/>
        <v>15.470118251509614</v>
      </c>
      <c r="H70" s="77">
        <f t="shared" si="87"/>
        <v>21.886947221145753</v>
      </c>
      <c r="I70" s="77">
        <f t="shared" si="87"/>
        <v>27.308183639822396</v>
      </c>
      <c r="J70" s="77">
        <f t="shared" si="87"/>
        <v>32.641985118981118</v>
      </c>
      <c r="K70" s="77">
        <f t="shared" si="87"/>
        <v>38.448969922306475</v>
      </c>
      <c r="L70" s="77">
        <f t="shared" si="87"/>
        <v>44.157618009273158</v>
      </c>
      <c r="M70" s="77">
        <f t="shared" si="87"/>
        <v>49.76759430092725</v>
      </c>
      <c r="N70" s="77">
        <f t="shared" si="87"/>
        <v>55.279262509243146</v>
      </c>
      <c r="O70" s="77">
        <f t="shared" si="87"/>
        <v>60.451796142778441</v>
      </c>
      <c r="P70" s="77">
        <f t="shared" si="87"/>
        <v>65.322567236723927</v>
      </c>
      <c r="Q70" s="77">
        <f t="shared" si="87"/>
        <v>70.186950883918257</v>
      </c>
      <c r="R70" s="77">
        <f t="shared" si="87"/>
        <v>75.047761939146326</v>
      </c>
      <c r="S70" s="77">
        <f t="shared" si="87"/>
        <v>79.907788137358509</v>
      </c>
      <c r="T70" s="77">
        <f t="shared" si="87"/>
        <v>84.304370497487014</v>
      </c>
      <c r="U70" s="77">
        <f t="shared" si="87"/>
        <v>88.23482486077566</v>
      </c>
      <c r="V70" s="77">
        <f t="shared" si="87"/>
        <v>92.180264996936828</v>
      </c>
      <c r="W70" s="77">
        <f t="shared" si="87"/>
        <v>96.142794215144392</v>
      </c>
      <c r="X70" s="77">
        <f t="shared" si="87"/>
        <v>100.12450676248102</v>
      </c>
      <c r="Y70" s="77">
        <f t="shared" si="87"/>
        <v>103.19895039816056</v>
      </c>
      <c r="Z70" s="77">
        <f t="shared" si="87"/>
        <v>105.35738570092494</v>
      </c>
      <c r="AA70" s="77">
        <f t="shared" si="87"/>
        <v>107.5563120626996</v>
      </c>
      <c r="AB70" s="77">
        <f t="shared" si="87"/>
        <v>109.79661521060314</v>
      </c>
      <c r="AC70" s="77">
        <f t="shared" si="87"/>
        <v>112.07919643451511</v>
      </c>
    </row>
    <row r="71" spans="2:29" x14ac:dyDescent="0.3">
      <c r="B71" s="21" t="s">
        <v>113</v>
      </c>
      <c r="C71" s="36"/>
      <c r="D71" s="36"/>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
      <c r="B72" s="18" t="s">
        <v>246</v>
      </c>
      <c r="C72" s="36" t="s">
        <v>46</v>
      </c>
      <c r="D72" s="36"/>
      <c r="E72" s="39">
        <f>'Scenario Inputs'!J172</f>
        <v>3.2300000000000002E-2</v>
      </c>
      <c r="F72" s="39">
        <f>'Scenario Inputs'!K172</f>
        <v>3.2300000000000002E-2</v>
      </c>
      <c r="G72" s="39">
        <f>'Scenario Inputs'!L172</f>
        <v>3.2300000000000002E-2</v>
      </c>
      <c r="H72" s="39">
        <f>'Scenario Inputs'!M172</f>
        <v>3.2300000000000002E-2</v>
      </c>
      <c r="I72" s="39">
        <f>'Scenario Inputs'!N172</f>
        <v>3.2300000000000002E-2</v>
      </c>
      <c r="J72" s="39">
        <f>'Scenario Inputs'!O172</f>
        <v>3.2300000000000002E-2</v>
      </c>
      <c r="K72" s="39">
        <f>'Scenario Inputs'!P172</f>
        <v>3.2300000000000002E-2</v>
      </c>
      <c r="L72" s="39">
        <f>'Scenario Inputs'!Q172</f>
        <v>3.2300000000000002E-2</v>
      </c>
      <c r="M72" s="39">
        <f>'Scenario Inputs'!R172</f>
        <v>3.2300000000000002E-2</v>
      </c>
      <c r="N72" s="39">
        <f>'Scenario Inputs'!S172</f>
        <v>3.2300000000000002E-2</v>
      </c>
      <c r="O72" s="39">
        <f>'Scenario Inputs'!T172</f>
        <v>3.2300000000000002E-2</v>
      </c>
      <c r="P72" s="39">
        <f>'Scenario Inputs'!U172</f>
        <v>3.2300000000000002E-2</v>
      </c>
      <c r="Q72" s="39">
        <f>'Scenario Inputs'!V172</f>
        <v>3.2300000000000002E-2</v>
      </c>
      <c r="R72" s="39">
        <f>'Scenario Inputs'!W172</f>
        <v>3.2300000000000002E-2</v>
      </c>
      <c r="S72" s="39">
        <f>'Scenario Inputs'!X172</f>
        <v>3.2300000000000002E-2</v>
      </c>
      <c r="T72" s="39">
        <f>'Scenario Inputs'!Y172</f>
        <v>3.2300000000000002E-2</v>
      </c>
      <c r="U72" s="39">
        <f>'Scenario Inputs'!Z172</f>
        <v>3.2300000000000002E-2</v>
      </c>
      <c r="V72" s="39">
        <f>'Scenario Inputs'!AA172</f>
        <v>3.2300000000000002E-2</v>
      </c>
      <c r="W72" s="39">
        <f>'Scenario Inputs'!AB172</f>
        <v>3.2300000000000002E-2</v>
      </c>
      <c r="X72" s="39">
        <f>'Scenario Inputs'!AC172</f>
        <v>3.2300000000000002E-2</v>
      </c>
      <c r="Y72" s="39">
        <f>'Scenario Inputs'!AD172</f>
        <v>3.2300000000000002E-2</v>
      </c>
      <c r="Z72" s="39">
        <f>'Scenario Inputs'!AE172</f>
        <v>3.2300000000000002E-2</v>
      </c>
      <c r="AA72" s="39">
        <f>'Scenario Inputs'!AF172</f>
        <v>3.2300000000000002E-2</v>
      </c>
      <c r="AB72" s="39">
        <f>'Scenario Inputs'!AG172</f>
        <v>3.2300000000000002E-2</v>
      </c>
      <c r="AC72" s="39">
        <f>'Scenario Inputs'!AH172</f>
        <v>3.2300000000000002E-2</v>
      </c>
    </row>
    <row r="73" spans="2:29" x14ac:dyDescent="0.3">
      <c r="B73" s="18" t="s">
        <v>247</v>
      </c>
      <c r="C73" s="36" t="s">
        <v>86</v>
      </c>
      <c r="D73" s="36" t="s">
        <v>87</v>
      </c>
      <c r="E73" s="77">
        <f t="shared" ref="E73:AC73" si="88">E72*E65</f>
        <v>1.7702626326916877</v>
      </c>
      <c r="F73" s="77">
        <f t="shared" si="88"/>
        <v>5.7232298185324249</v>
      </c>
      <c r="G73" s="77">
        <f t="shared" si="88"/>
        <v>10.097146890214095</v>
      </c>
      <c r="H73" s="77">
        <f t="shared" si="88"/>
        <v>14.304225316978181</v>
      </c>
      <c r="I73" s="77">
        <f t="shared" si="88"/>
        <v>17.861218037571305</v>
      </c>
      <c r="J73" s="77">
        <f t="shared" si="88"/>
        <v>21.349349694896709</v>
      </c>
      <c r="K73" s="77">
        <f t="shared" si="88"/>
        <v>25.153338775860117</v>
      </c>
      <c r="L73" s="77">
        <f t="shared" si="88"/>
        <v>28.892876000567689</v>
      </c>
      <c r="M73" s="77">
        <f t="shared" si="88"/>
        <v>32.567832936064107</v>
      </c>
      <c r="N73" s="77">
        <f t="shared" si="88"/>
        <v>36.178347603467245</v>
      </c>
      <c r="O73" s="77">
        <f t="shared" si="88"/>
        <v>39.569320999400055</v>
      </c>
      <c r="P73" s="77">
        <f t="shared" si="88"/>
        <v>42.759616679377046</v>
      </c>
      <c r="Q73" s="77">
        <f t="shared" si="88"/>
        <v>45.945713993251395</v>
      </c>
      <c r="R73" s="77">
        <f t="shared" si="88"/>
        <v>49.129456759022062</v>
      </c>
      <c r="S73" s="77">
        <f t="shared" si="88"/>
        <v>52.312671022189704</v>
      </c>
      <c r="T73" s="77">
        <f t="shared" si="88"/>
        <v>55.197216911278026</v>
      </c>
      <c r="U73" s="77">
        <f t="shared" si="88"/>
        <v>57.771511347371373</v>
      </c>
      <c r="V73" s="77">
        <f t="shared" si="88"/>
        <v>60.355610187612228</v>
      </c>
      <c r="W73" s="77">
        <f t="shared" si="88"/>
        <v>62.950891106808271</v>
      </c>
      <c r="X73" s="77">
        <f t="shared" si="88"/>
        <v>65.558725837642825</v>
      </c>
      <c r="Y73" s="77">
        <f t="shared" si="88"/>
        <v>67.582067272037975</v>
      </c>
      <c r="Z73" s="77">
        <f t="shared" si="88"/>
        <v>68.995589684698402</v>
      </c>
      <c r="AA73" s="77">
        <f t="shared" si="88"/>
        <v>70.435628341118473</v>
      </c>
      <c r="AB73" s="77">
        <f t="shared" si="88"/>
        <v>71.902763294362401</v>
      </c>
      <c r="AC73" s="77">
        <f t="shared" si="88"/>
        <v>73.397584788860939</v>
      </c>
    </row>
    <row r="74" spans="2:29" ht="15" thickBot="1" x14ac:dyDescent="0.35">
      <c r="B74" s="218" t="s">
        <v>100</v>
      </c>
      <c r="C74" s="229" t="s">
        <v>86</v>
      </c>
      <c r="D74" s="230" t="s">
        <v>87</v>
      </c>
      <c r="E74" s="231">
        <f>E69+E70+E73</f>
        <v>5.8562498710454562</v>
      </c>
      <c r="F74" s="231">
        <f t="shared" ref="F74:AC74" si="89">F69+F70+F73</f>
        <v>15.762623794043716</v>
      </c>
      <c r="G74" s="231">
        <f t="shared" si="89"/>
        <v>31.468207286887409</v>
      </c>
      <c r="H74" s="231">
        <f t="shared" si="89"/>
        <v>43.605581192802603</v>
      </c>
      <c r="I74" s="231">
        <f t="shared" si="89"/>
        <v>52.985377502699826</v>
      </c>
      <c r="J74" s="231">
        <f t="shared" si="89"/>
        <v>63.958826540488666</v>
      </c>
      <c r="K74" s="231">
        <f t="shared" si="89"/>
        <v>73.670178815540922</v>
      </c>
      <c r="L74" s="231">
        <f t="shared" si="89"/>
        <v>83.220032542826601</v>
      </c>
      <c r="M74" s="231">
        <f t="shared" si="89"/>
        <v>92.593802537903926</v>
      </c>
      <c r="N74" s="231">
        <f t="shared" si="89"/>
        <v>101.80299497075491</v>
      </c>
      <c r="O74" s="231">
        <f t="shared" si="89"/>
        <v>109.02270477620016</v>
      </c>
      <c r="P74" s="231">
        <f t="shared" si="89"/>
        <v>117.26380330280308</v>
      </c>
      <c r="Q74" s="231">
        <f t="shared" si="89"/>
        <v>125.49791665160581</v>
      </c>
      <c r="R74" s="231">
        <f t="shared" si="89"/>
        <v>133.72977550809327</v>
      </c>
      <c r="S74" s="231">
        <f t="shared" si="89"/>
        <v>141.96406710567157</v>
      </c>
      <c r="T74" s="231">
        <f t="shared" si="89"/>
        <v>153.7247618524635</v>
      </c>
      <c r="U74" s="231">
        <f t="shared" si="89"/>
        <v>160.51397414071945</v>
      </c>
      <c r="V74" s="231">
        <f t="shared" si="89"/>
        <v>167.33366587577291</v>
      </c>
      <c r="W74" s="231">
        <f t="shared" si="89"/>
        <v>174.18743182700101</v>
      </c>
      <c r="X74" s="231">
        <f t="shared" si="89"/>
        <v>181.07885403527314</v>
      </c>
      <c r="Y74" s="231">
        <f t="shared" si="89"/>
        <v>183.77479413134867</v>
      </c>
      <c r="Z74" s="231">
        <f t="shared" si="89"/>
        <v>187.60662737599648</v>
      </c>
      <c r="AA74" s="231">
        <f t="shared" si="89"/>
        <v>191.51066543399867</v>
      </c>
      <c r="AB74" s="231">
        <f t="shared" si="89"/>
        <v>195.48847803574975</v>
      </c>
      <c r="AC74" s="231">
        <f t="shared" si="89"/>
        <v>199.54166274477595</v>
      </c>
    </row>
    <row r="75" spans="2:29" s="35" customFormat="1" x14ac:dyDescent="0.3">
      <c r="B75" s="215" t="s">
        <v>101</v>
      </c>
      <c r="C75" s="137" t="s">
        <v>86</v>
      </c>
      <c r="D75" s="216" t="s">
        <v>87</v>
      </c>
      <c r="E75" s="52">
        <f>IF('Scenario Inputs'!$J$175=1,E73*('Scenario Inputs'!J$176*(1-'Scenario Inputs'!J$177)/E72)*(1/(1-'Scenario Inputs'!J$178)-1),0)</f>
        <v>0</v>
      </c>
      <c r="F75" s="52">
        <f>IF('Scenario Inputs'!$J$175=1,F73*('Scenario Inputs'!K$176*(1-'Scenario Inputs'!K$177)/F72)*(1/(1-'Scenario Inputs'!K$178)-1),0)</f>
        <v>0</v>
      </c>
      <c r="G75" s="52">
        <f>IF('Scenario Inputs'!$J$175=1,G73*('Scenario Inputs'!L$176*(1-'Scenario Inputs'!L$177)/G72)*(1/(1-'Scenario Inputs'!L$178)-1),0)</f>
        <v>0</v>
      </c>
      <c r="H75" s="52">
        <f>IF('Scenario Inputs'!$J$175=1,H73*('Scenario Inputs'!M$176*(1-'Scenario Inputs'!M$177)/H72)*(1/(1-'Scenario Inputs'!M$178)-1),0)</f>
        <v>0</v>
      </c>
      <c r="I75" s="52">
        <f>IF('Scenario Inputs'!$J$175=1,I73*('Scenario Inputs'!N$176*(1-'Scenario Inputs'!N$177)/I72)*(1/(1-'Scenario Inputs'!N$178)-1),0)</f>
        <v>0</v>
      </c>
      <c r="J75" s="52">
        <f>IF('Scenario Inputs'!$J$175=1,J73*('Scenario Inputs'!O$176*(1-'Scenario Inputs'!O$177)/J72)*(1/(1-'Scenario Inputs'!O$178)-1),0)</f>
        <v>0</v>
      </c>
      <c r="K75" s="52">
        <f>IF('Scenario Inputs'!$J$175=1,K73*('Scenario Inputs'!P$176*(1-'Scenario Inputs'!P$177)/K72)*(1/(1-'Scenario Inputs'!P$178)-1),0)</f>
        <v>0</v>
      </c>
      <c r="L75" s="52">
        <f>IF('Scenario Inputs'!$J$175=1,L73*('Scenario Inputs'!Q$176*(1-'Scenario Inputs'!Q$177)/L72)*(1/(1-'Scenario Inputs'!Q$178)-1),0)</f>
        <v>0</v>
      </c>
      <c r="M75" s="52">
        <f>IF('Scenario Inputs'!$J$175=1,M73*('Scenario Inputs'!R$176*(1-'Scenario Inputs'!R$177)/M72)*(1/(1-'Scenario Inputs'!R$178)-1),0)</f>
        <v>0</v>
      </c>
      <c r="N75" s="52">
        <f>IF('Scenario Inputs'!$J$175=1,N73*('Scenario Inputs'!S$176*(1-'Scenario Inputs'!S$177)/N72)*(1/(1-'Scenario Inputs'!S$178)-1),0)</f>
        <v>0</v>
      </c>
      <c r="O75" s="52">
        <f>IF('Scenario Inputs'!$J$175=1,O73*('Scenario Inputs'!T$176*(1-'Scenario Inputs'!T$177)/O72)*(1/(1-'Scenario Inputs'!T$178)-1),0)</f>
        <v>0</v>
      </c>
      <c r="P75" s="52">
        <f>IF('Scenario Inputs'!$J$175=1,P73*('Scenario Inputs'!U$176*(1-'Scenario Inputs'!U$177)/P72)*(1/(1-'Scenario Inputs'!U$178)-1),0)</f>
        <v>0</v>
      </c>
      <c r="Q75" s="52">
        <f>IF('Scenario Inputs'!$J$175=1,Q73*('Scenario Inputs'!V$176*(1-'Scenario Inputs'!V$177)/Q72)*(1/(1-'Scenario Inputs'!V$178)-1),0)</f>
        <v>0</v>
      </c>
      <c r="R75" s="52">
        <f>IF('Scenario Inputs'!$J$175=1,R73*('Scenario Inputs'!W$176*(1-'Scenario Inputs'!W$177)/R72)*(1/(1-'Scenario Inputs'!W$178)-1),0)</f>
        <v>0</v>
      </c>
      <c r="S75" s="52">
        <f>IF('Scenario Inputs'!$J$175=1,S73*('Scenario Inputs'!X$176*(1-'Scenario Inputs'!X$177)/S72)*(1/(1-'Scenario Inputs'!X$178)-1),0)</f>
        <v>0</v>
      </c>
      <c r="T75" s="52">
        <f>IF('Scenario Inputs'!$J$175=1,T73*('Scenario Inputs'!Y$176*(1-'Scenario Inputs'!Y$177)/T72)*(1/(1-'Scenario Inputs'!Y$178)-1),0)</f>
        <v>0</v>
      </c>
      <c r="U75" s="52">
        <f>IF('Scenario Inputs'!$J$175=1,U73*('Scenario Inputs'!Z$176*(1-'Scenario Inputs'!Z$177)/U72)*(1/(1-'Scenario Inputs'!Z$178)-1),0)</f>
        <v>0</v>
      </c>
      <c r="V75" s="52">
        <f>IF('Scenario Inputs'!$J$175=1,V73*('Scenario Inputs'!AA$176*(1-'Scenario Inputs'!AA$177)/V72)*(1/(1-'Scenario Inputs'!AA$178)-1),0)</f>
        <v>0</v>
      </c>
      <c r="W75" s="52">
        <f>IF('Scenario Inputs'!$J$175=1,W73*('Scenario Inputs'!AB$176*(1-'Scenario Inputs'!AB$177)/W72)*(1/(1-'Scenario Inputs'!AB$178)-1),0)</f>
        <v>0</v>
      </c>
      <c r="X75" s="52">
        <f>IF('Scenario Inputs'!$J$175=1,X73*('Scenario Inputs'!AC$176*(1-'Scenario Inputs'!AC$177)/X72)*(1/(1-'Scenario Inputs'!AC$178)-1),0)</f>
        <v>0</v>
      </c>
      <c r="Y75" s="52">
        <f>IF('Scenario Inputs'!$J$175=1,Y73*('Scenario Inputs'!AD$176*(1-'Scenario Inputs'!AD$177)/Y72)*(1/(1-'Scenario Inputs'!AD$178)-1),0)</f>
        <v>0</v>
      </c>
      <c r="Z75" s="52">
        <f>IF('Scenario Inputs'!$J$175=1,Z73*('Scenario Inputs'!AE$176*(1-'Scenario Inputs'!AE$177)/Z72)*(1/(1-'Scenario Inputs'!AE$178)-1),0)</f>
        <v>0</v>
      </c>
      <c r="AA75" s="52">
        <f>IF('Scenario Inputs'!$J$175=1,AA73*('Scenario Inputs'!AF$176*(1-'Scenario Inputs'!AF$177)/AA72)*(1/(1-'Scenario Inputs'!AF$178)-1),0)</f>
        <v>0</v>
      </c>
      <c r="AB75" s="52">
        <f>IF('Scenario Inputs'!$J$175=1,AB73*('Scenario Inputs'!AG$176*(1-'Scenario Inputs'!AG$177)/AB72)*(1/(1-'Scenario Inputs'!AG$178)-1),0)</f>
        <v>0</v>
      </c>
      <c r="AC75" s="52">
        <f>IF('Scenario Inputs'!$J$175=1,AC73*('Scenario Inputs'!AH$176*(1-'Scenario Inputs'!AH$177)/AC72)*(1/(1-'Scenario Inputs'!AH$178)-1),0)</f>
        <v>0</v>
      </c>
    </row>
    <row r="76" spans="2:29" s="35" customFormat="1" ht="15" thickBot="1" x14ac:dyDescent="0.35">
      <c r="B76" s="218" t="s">
        <v>102</v>
      </c>
      <c r="C76" s="218" t="s">
        <v>86</v>
      </c>
      <c r="D76" s="218" t="s">
        <v>87</v>
      </c>
      <c r="E76" s="222">
        <f>E74+E75</f>
        <v>5.8562498710454562</v>
      </c>
      <c r="F76" s="222">
        <f>F74+F75</f>
        <v>15.762623794043716</v>
      </c>
      <c r="G76" s="222">
        <f t="shared" ref="G76:AC76" si="90">G74+G75</f>
        <v>31.468207286887409</v>
      </c>
      <c r="H76" s="222">
        <f t="shared" si="90"/>
        <v>43.605581192802603</v>
      </c>
      <c r="I76" s="222">
        <f t="shared" si="90"/>
        <v>52.985377502699826</v>
      </c>
      <c r="J76" s="222">
        <f t="shared" si="90"/>
        <v>63.958826540488666</v>
      </c>
      <c r="K76" s="222">
        <f t="shared" si="90"/>
        <v>73.670178815540922</v>
      </c>
      <c r="L76" s="222">
        <f t="shared" si="90"/>
        <v>83.220032542826601</v>
      </c>
      <c r="M76" s="222">
        <f t="shared" si="90"/>
        <v>92.593802537903926</v>
      </c>
      <c r="N76" s="222">
        <f t="shared" si="90"/>
        <v>101.80299497075491</v>
      </c>
      <c r="O76" s="222">
        <f t="shared" si="90"/>
        <v>109.02270477620016</v>
      </c>
      <c r="P76" s="222">
        <f t="shared" si="90"/>
        <v>117.26380330280308</v>
      </c>
      <c r="Q76" s="222">
        <f t="shared" si="90"/>
        <v>125.49791665160581</v>
      </c>
      <c r="R76" s="222">
        <f t="shared" si="90"/>
        <v>133.72977550809327</v>
      </c>
      <c r="S76" s="222">
        <f t="shared" si="90"/>
        <v>141.96406710567157</v>
      </c>
      <c r="T76" s="222">
        <f t="shared" si="90"/>
        <v>153.7247618524635</v>
      </c>
      <c r="U76" s="222">
        <f t="shared" si="90"/>
        <v>160.51397414071945</v>
      </c>
      <c r="V76" s="222">
        <f t="shared" si="90"/>
        <v>167.33366587577291</v>
      </c>
      <c r="W76" s="222">
        <f t="shared" si="90"/>
        <v>174.18743182700101</v>
      </c>
      <c r="X76" s="222">
        <f t="shared" si="90"/>
        <v>181.07885403527314</v>
      </c>
      <c r="Y76" s="222">
        <f t="shared" si="90"/>
        <v>183.77479413134867</v>
      </c>
      <c r="Z76" s="222">
        <f t="shared" si="90"/>
        <v>187.60662737599648</v>
      </c>
      <c r="AA76" s="222">
        <f t="shared" si="90"/>
        <v>191.51066543399867</v>
      </c>
      <c r="AB76" s="222">
        <f t="shared" si="90"/>
        <v>195.48847803574975</v>
      </c>
      <c r="AC76" s="222">
        <f t="shared" si="90"/>
        <v>199.54166274477595</v>
      </c>
    </row>
    <row r="77" spans="2:29" ht="15" thickBot="1" x14ac:dyDescent="0.35">
      <c r="B77" s="215" t="s">
        <v>103</v>
      </c>
      <c r="C77" s="232"/>
      <c r="D77" s="233"/>
      <c r="E77" s="52">
        <f>'Scenario Inputs'!J180</f>
        <v>1.01</v>
      </c>
      <c r="F77" s="52">
        <f>'Scenario Inputs'!K180</f>
        <v>1.01</v>
      </c>
      <c r="G77" s="52">
        <f>'Scenario Inputs'!L180</f>
        <v>1.01</v>
      </c>
      <c r="H77" s="52">
        <f>'Scenario Inputs'!M180</f>
        <v>1.01</v>
      </c>
      <c r="I77" s="52">
        <f>'Scenario Inputs'!N180</f>
        <v>1.01</v>
      </c>
      <c r="J77" s="52">
        <f>'Scenario Inputs'!O180</f>
        <v>1.01</v>
      </c>
      <c r="K77" s="52">
        <f>'Scenario Inputs'!P180</f>
        <v>1.01</v>
      </c>
      <c r="L77" s="52">
        <f>'Scenario Inputs'!Q180</f>
        <v>1.01</v>
      </c>
      <c r="M77" s="52">
        <f>'Scenario Inputs'!R180</f>
        <v>1.01</v>
      </c>
      <c r="N77" s="52">
        <f>'Scenario Inputs'!S180</f>
        <v>1.01</v>
      </c>
      <c r="O77" s="52">
        <f>'Scenario Inputs'!T180</f>
        <v>1.01</v>
      </c>
      <c r="P77" s="52">
        <f>'Scenario Inputs'!U180</f>
        <v>1.01</v>
      </c>
      <c r="Q77" s="52">
        <f>'Scenario Inputs'!V180</f>
        <v>1.01</v>
      </c>
      <c r="R77" s="52">
        <f>'Scenario Inputs'!W180</f>
        <v>1.01</v>
      </c>
      <c r="S77" s="52">
        <f>'Scenario Inputs'!X180</f>
        <v>1.01</v>
      </c>
      <c r="T77" s="52">
        <f>'Scenario Inputs'!Y180</f>
        <v>1.01</v>
      </c>
      <c r="U77" s="52">
        <f>'Scenario Inputs'!Z180</f>
        <v>1.01</v>
      </c>
      <c r="V77" s="52">
        <f>'Scenario Inputs'!AA180</f>
        <v>1.01</v>
      </c>
      <c r="W77" s="52">
        <f>'Scenario Inputs'!AB180</f>
        <v>1.01</v>
      </c>
      <c r="X77" s="52">
        <f>'Scenario Inputs'!AC180</f>
        <v>1.01</v>
      </c>
      <c r="Y77" s="52">
        <f>'Scenario Inputs'!AD180</f>
        <v>1.01</v>
      </c>
      <c r="Z77" s="52">
        <f>'Scenario Inputs'!AE180</f>
        <v>1.01</v>
      </c>
      <c r="AA77" s="52">
        <f>'Scenario Inputs'!AF180</f>
        <v>1.01</v>
      </c>
      <c r="AB77" s="52">
        <f>'Scenario Inputs'!AG180</f>
        <v>1.01</v>
      </c>
      <c r="AC77" s="52">
        <f>'Scenario Inputs'!AH180</f>
        <v>1.01</v>
      </c>
    </row>
    <row r="78" spans="2:29" x14ac:dyDescent="0.3">
      <c r="B78" s="234" t="s">
        <v>104</v>
      </c>
      <c r="C78" s="235" t="s">
        <v>86</v>
      </c>
      <c r="D78" s="236" t="s">
        <v>87</v>
      </c>
      <c r="E78" s="237">
        <f>E77*E76</f>
        <v>5.9148123697559107</v>
      </c>
      <c r="F78" s="237">
        <f>F77*F76</f>
        <v>15.920250031984153</v>
      </c>
      <c r="G78" s="237">
        <f t="shared" ref="G78:AC78" si="91">G77*G76</f>
        <v>31.782889359756282</v>
      </c>
      <c r="H78" s="237">
        <f t="shared" si="91"/>
        <v>44.041637004730632</v>
      </c>
      <c r="I78" s="237">
        <f t="shared" si="91"/>
        <v>53.515231277726826</v>
      </c>
      <c r="J78" s="237">
        <f t="shared" si="91"/>
        <v>64.598414805893555</v>
      </c>
      <c r="K78" s="237">
        <f t="shared" si="91"/>
        <v>74.406880603696337</v>
      </c>
      <c r="L78" s="237">
        <f t="shared" si="91"/>
        <v>84.052232868254862</v>
      </c>
      <c r="M78" s="237">
        <f t="shared" si="91"/>
        <v>93.519740563282966</v>
      </c>
      <c r="N78" s="237">
        <f t="shared" si="91"/>
        <v>102.82102492046246</v>
      </c>
      <c r="O78" s="237">
        <f t="shared" si="91"/>
        <v>110.11293182396216</v>
      </c>
      <c r="P78" s="237">
        <f t="shared" si="91"/>
        <v>118.43644133583112</v>
      </c>
      <c r="Q78" s="237">
        <f t="shared" si="91"/>
        <v>126.75289581812187</v>
      </c>
      <c r="R78" s="237">
        <f t="shared" si="91"/>
        <v>135.06707326317419</v>
      </c>
      <c r="S78" s="237">
        <f t="shared" si="91"/>
        <v>143.3837077767283</v>
      </c>
      <c r="T78" s="237">
        <f t="shared" si="91"/>
        <v>155.26200947098815</v>
      </c>
      <c r="U78" s="237">
        <f t="shared" si="91"/>
        <v>162.11911388212664</v>
      </c>
      <c r="V78" s="237">
        <f t="shared" si="91"/>
        <v>169.00700253453064</v>
      </c>
      <c r="W78" s="237">
        <f t="shared" si="91"/>
        <v>175.92930614527103</v>
      </c>
      <c r="X78" s="237">
        <f t="shared" si="91"/>
        <v>182.88964257562589</v>
      </c>
      <c r="Y78" s="237">
        <f t="shared" si="91"/>
        <v>185.61254207266217</v>
      </c>
      <c r="Z78" s="237">
        <f t="shared" si="91"/>
        <v>189.48269364975644</v>
      </c>
      <c r="AA78" s="237">
        <f t="shared" si="91"/>
        <v>193.42577208833865</v>
      </c>
      <c r="AB78" s="237">
        <f t="shared" si="91"/>
        <v>197.44336281610725</v>
      </c>
      <c r="AC78" s="237">
        <f t="shared" si="91"/>
        <v>201.5370793722237</v>
      </c>
    </row>
    <row r="79" spans="2:29" ht="15" thickBot="1" x14ac:dyDescent="0.35">
      <c r="B79" s="238" t="s">
        <v>104</v>
      </c>
      <c r="C79" s="209" t="s">
        <v>86</v>
      </c>
      <c r="D79" s="205" t="s">
        <v>51</v>
      </c>
      <c r="E79" s="204">
        <f>E78*('Scenario Inputs'!$G$3/'Scenario Inputs'!J3)</f>
        <v>5.3842111657029941</v>
      </c>
      <c r="F79" s="204">
        <f>F78*('Scenario Inputs'!$G$3/'Scenario Inputs'!K3)</f>
        <v>14.207930508546104</v>
      </c>
      <c r="G79" s="204">
        <f>G78*('Scenario Inputs'!$G$3/'Scenario Inputs'!L3)</f>
        <v>27.808281072355676</v>
      </c>
      <c r="H79" s="204">
        <f>H78*('Scenario Inputs'!$G$3/'Scenario Inputs'!M3)</f>
        <v>37.778442542863338</v>
      </c>
      <c r="I79" s="204">
        <f>I78*('Scenario Inputs'!$G$3/'Scenario Inputs'!N3)</f>
        <v>45.004695901131619</v>
      </c>
      <c r="J79" s="204">
        <f>J78*('Scenario Inputs'!$G$3/'Scenario Inputs'!O3)</f>
        <v>53.260116731026407</v>
      </c>
      <c r="K79" s="204">
        <f>K78*('Scenario Inputs'!$G$3/'Scenario Inputs'!P3)</f>
        <v>60.144120582954017</v>
      </c>
      <c r="L79" s="204">
        <f>L78*('Scenario Inputs'!$G$3/'Scenario Inputs'!Q3)</f>
        <v>66.608425002583616</v>
      </c>
      <c r="M79" s="204">
        <f>M78*('Scenario Inputs'!$G$3/'Scenario Inputs'!R3)</f>
        <v>72.657931731456529</v>
      </c>
      <c r="N79" s="204">
        <f>N78*('Scenario Inputs'!$G$3/'Scenario Inputs'!S3)</f>
        <v>78.317983090132529</v>
      </c>
      <c r="O79" s="204">
        <f>O78*('Scenario Inputs'!$G$3/'Scenario Inputs'!T3)</f>
        <v>82.227620039286435</v>
      </c>
      <c r="P79" s="204">
        <f>P78*('Scenario Inputs'!$G$3/'Scenario Inputs'!U3)</f>
        <v>86.709078772368272</v>
      </c>
      <c r="Q79" s="204">
        <f>Q78*('Scenario Inputs'!$G$3/'Scenario Inputs'!V3)</f>
        <v>90.978116361501989</v>
      </c>
      <c r="R79" s="204">
        <f>R78*('Scenario Inputs'!$G$3/'Scenario Inputs'!W3)</f>
        <v>95.044801568910771</v>
      </c>
      <c r="S79" s="204">
        <f>S78*('Scenario Inputs'!$G$3/'Scenario Inputs'!X3)</f>
        <v>98.918725897488386</v>
      </c>
      <c r="T79" s="204">
        <f>T78*('Scenario Inputs'!$G$3/'Scenario Inputs'!Y3)</f>
        <v>105.01316263983894</v>
      </c>
      <c r="U79" s="204">
        <f>U78*('Scenario Inputs'!$G$3/'Scenario Inputs'!Z3)</f>
        <v>107.50102000026415</v>
      </c>
      <c r="V79" s="204">
        <f>V78*('Scenario Inputs'!$G$3/'Scenario Inputs'!AA3)</f>
        <v>109.87095292180521</v>
      </c>
      <c r="W79" s="204">
        <f>W78*('Scenario Inputs'!$G$3/'Scenario Inputs'!AB3)</f>
        <v>112.12855102286524</v>
      </c>
      <c r="X79" s="204">
        <f>X78*('Scenario Inputs'!$G$3/'Scenario Inputs'!AC3)</f>
        <v>114.27913897393502</v>
      </c>
      <c r="Y79" s="204">
        <f>Y78*('Scenario Inputs'!$G$3/'Scenario Inputs'!AD3)</f>
        <v>113.70642240274567</v>
      </c>
      <c r="Z79" s="204">
        <f>Z78*('Scenario Inputs'!$G$3/'Scenario Inputs'!AE3)</f>
        <v>113.80125587631321</v>
      </c>
      <c r="AA79" s="204">
        <f>AA78*('Scenario Inputs'!$G$3/'Scenario Inputs'!AF3)</f>
        <v>113.89159424323365</v>
      </c>
      <c r="AB79" s="204">
        <f>AB78*('Scenario Inputs'!$G$3/'Scenario Inputs'!AG3)</f>
        <v>113.97765057156211</v>
      </c>
      <c r="AC79" s="204">
        <f>AC78*('Scenario Inputs'!$G$3/'Scenario Inputs'!AH3)</f>
        <v>114.05962782992779</v>
      </c>
    </row>
    <row r="80" spans="2:29" x14ac:dyDescent="0.3">
      <c r="B80" s="34"/>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row>
    <row r="81" spans="2:29" x14ac:dyDescent="0.3">
      <c r="B81" s="45" t="s">
        <v>114</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row>
    <row r="82" spans="2:29" x14ac:dyDescent="0.3">
      <c r="B82" s="47" t="s">
        <v>106</v>
      </c>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2:29" x14ac:dyDescent="0.3">
      <c r="B83" s="48" t="s">
        <v>107</v>
      </c>
      <c r="C83" s="137" t="s">
        <v>46</v>
      </c>
      <c r="D83" s="36"/>
      <c r="E83" s="39">
        <f>'Scenario Inputs'!J184</f>
        <v>0.71719999999999995</v>
      </c>
      <c r="F83" s="39">
        <f>'Scenario Inputs'!K184</f>
        <v>0.71719999999999995</v>
      </c>
      <c r="G83" s="39">
        <f>'Scenario Inputs'!L184</f>
        <v>0.71719999999999995</v>
      </c>
      <c r="H83" s="39">
        <f>'Scenario Inputs'!M184</f>
        <v>0.71719999999999995</v>
      </c>
      <c r="I83" s="39">
        <f>'Scenario Inputs'!N184</f>
        <v>0.71719999999999995</v>
      </c>
      <c r="J83" s="39">
        <f>'Scenario Inputs'!O184</f>
        <v>0.71719999999999995</v>
      </c>
      <c r="K83" s="39">
        <f>'Scenario Inputs'!P184</f>
        <v>0.71719999999999995</v>
      </c>
      <c r="L83" s="39">
        <f>'Scenario Inputs'!Q184</f>
        <v>0.71719999999999995</v>
      </c>
      <c r="M83" s="39">
        <f>'Scenario Inputs'!R184</f>
        <v>0.71719999999999995</v>
      </c>
      <c r="N83" s="39">
        <f>'Scenario Inputs'!S184</f>
        <v>0.71719999999999995</v>
      </c>
      <c r="O83" s="39">
        <f>'Scenario Inputs'!T184</f>
        <v>0.71719999999999995</v>
      </c>
      <c r="P83" s="39">
        <f>'Scenario Inputs'!U184</f>
        <v>0.71719999999999995</v>
      </c>
      <c r="Q83" s="39">
        <f>'Scenario Inputs'!V184</f>
        <v>0.71719999999999995</v>
      </c>
      <c r="R83" s="39">
        <f>'Scenario Inputs'!W184</f>
        <v>0.71719999999999995</v>
      </c>
      <c r="S83" s="39">
        <f>'Scenario Inputs'!X184</f>
        <v>0.71719999999999995</v>
      </c>
      <c r="T83" s="39">
        <f>'Scenario Inputs'!Y184</f>
        <v>0.71719999999999995</v>
      </c>
      <c r="U83" s="39">
        <f>'Scenario Inputs'!Z184</f>
        <v>0.71719999999999995</v>
      </c>
      <c r="V83" s="39">
        <f>'Scenario Inputs'!AA184</f>
        <v>0.71719999999999995</v>
      </c>
      <c r="W83" s="39">
        <f>'Scenario Inputs'!AB184</f>
        <v>0.71719999999999995</v>
      </c>
      <c r="X83" s="39">
        <f>'Scenario Inputs'!AC184</f>
        <v>0.71719999999999995</v>
      </c>
      <c r="Y83" s="39">
        <f>'Scenario Inputs'!AD184</f>
        <v>0.71719999999999995</v>
      </c>
      <c r="Z83" s="39">
        <f>'Scenario Inputs'!AE184</f>
        <v>0.71719999999999995</v>
      </c>
      <c r="AA83" s="39">
        <f>'Scenario Inputs'!AF184</f>
        <v>0.71719999999999995</v>
      </c>
      <c r="AB83" s="39">
        <f>'Scenario Inputs'!AG184</f>
        <v>0.71719999999999995</v>
      </c>
      <c r="AC83" s="39">
        <f>'Scenario Inputs'!AH184</f>
        <v>0.71719999999999995</v>
      </c>
    </row>
    <row r="84" spans="2:29" x14ac:dyDescent="0.3">
      <c r="B84" s="48" t="s">
        <v>108</v>
      </c>
      <c r="C84" s="137" t="s">
        <v>86</v>
      </c>
      <c r="D84" s="36" t="s">
        <v>51</v>
      </c>
      <c r="E84" s="38">
        <f>E79*E83</f>
        <v>3.861556248042187</v>
      </c>
      <c r="F84" s="38">
        <f t="shared" ref="F84:AC84" si="92">F79*F83</f>
        <v>10.189927760729265</v>
      </c>
      <c r="G84" s="38">
        <f t="shared" si="92"/>
        <v>19.944099185093489</v>
      </c>
      <c r="H84" s="38">
        <f t="shared" si="92"/>
        <v>27.094698991741584</v>
      </c>
      <c r="I84" s="38">
        <f t="shared" si="92"/>
        <v>32.277367900291594</v>
      </c>
      <c r="J84" s="38">
        <f t="shared" si="92"/>
        <v>38.198155719492135</v>
      </c>
      <c r="K84" s="38">
        <f t="shared" si="92"/>
        <v>43.135363282094616</v>
      </c>
      <c r="L84" s="38">
        <f t="shared" si="92"/>
        <v>47.771562411852969</v>
      </c>
      <c r="M84" s="38">
        <f t="shared" si="92"/>
        <v>52.110268637800615</v>
      </c>
      <c r="N84" s="38">
        <f t="shared" si="92"/>
        <v>56.169657472243046</v>
      </c>
      <c r="O84" s="38">
        <f t="shared" si="92"/>
        <v>58.973649092176224</v>
      </c>
      <c r="P84" s="38">
        <f t="shared" si="92"/>
        <v>62.187751295542519</v>
      </c>
      <c r="Q84" s="38">
        <f t="shared" si="92"/>
        <v>65.249505054469225</v>
      </c>
      <c r="R84" s="38">
        <f t="shared" si="92"/>
        <v>68.166131685222794</v>
      </c>
      <c r="S84" s="38">
        <f t="shared" si="92"/>
        <v>70.944510213678669</v>
      </c>
      <c r="T84" s="38">
        <f t="shared" si="92"/>
        <v>75.315440245292478</v>
      </c>
      <c r="U84" s="38">
        <f t="shared" si="92"/>
        <v>77.099731544189439</v>
      </c>
      <c r="V84" s="38">
        <f t="shared" si="92"/>
        <v>78.799447435518687</v>
      </c>
      <c r="W84" s="38">
        <f t="shared" si="92"/>
        <v>80.418596793598937</v>
      </c>
      <c r="X84" s="38">
        <f t="shared" si="92"/>
        <v>81.960998472106183</v>
      </c>
      <c r="Y84" s="38">
        <f t="shared" si="92"/>
        <v>81.550246147249197</v>
      </c>
      <c r="Z84" s="38">
        <f t="shared" si="92"/>
        <v>81.618260714491825</v>
      </c>
      <c r="AA84" s="38">
        <f t="shared" si="92"/>
        <v>81.683051391247176</v>
      </c>
      <c r="AB84" s="38">
        <f t="shared" si="92"/>
        <v>81.744770989924334</v>
      </c>
      <c r="AC84" s="38">
        <f t="shared" si="92"/>
        <v>81.803565079624207</v>
      </c>
    </row>
    <row r="85" spans="2:29" x14ac:dyDescent="0.3">
      <c r="B85" s="60" t="s">
        <v>109</v>
      </c>
      <c r="C85" s="138" t="s">
        <v>82</v>
      </c>
      <c r="D85" s="36"/>
      <c r="E85" s="135">
        <f>'Scenario Inputs'!J189</f>
        <v>1343.3783055734059</v>
      </c>
      <c r="F85" s="135">
        <f>'Scenario Inputs'!K189</f>
        <v>1351.7041588474472</v>
      </c>
      <c r="G85" s="135">
        <f>'Scenario Inputs'!L189</f>
        <v>1360.3263633493216</v>
      </c>
      <c r="H85" s="135">
        <f>'Scenario Inputs'!M189</f>
        <v>1368.8211889025322</v>
      </c>
      <c r="I85" s="135">
        <f>'Scenario Inputs'!N189</f>
        <v>1377.182778738475</v>
      </c>
      <c r="J85" s="135">
        <f>'Scenario Inputs'!O189</f>
        <v>1385.5311419028271</v>
      </c>
      <c r="K85" s="135">
        <f>'Scenario Inputs'!P189</f>
        <v>1393.8804676635209</v>
      </c>
      <c r="L85" s="135">
        <f>'Scenario Inputs'!Q189</f>
        <v>1402.2898292780974</v>
      </c>
      <c r="M85" s="135">
        <f>'Scenario Inputs'!R189</f>
        <v>1410.628462244219</v>
      </c>
      <c r="N85" s="135">
        <f>'Scenario Inputs'!S189</f>
        <v>1418.8887881888031</v>
      </c>
      <c r="O85" s="135">
        <f>'Scenario Inputs'!T189</f>
        <v>1427.1133548211988</v>
      </c>
      <c r="P85" s="135">
        <f>'Scenario Inputs'!U189</f>
        <v>1435.4327023923656</v>
      </c>
      <c r="Q85" s="135">
        <f>'Scenario Inputs'!V189</f>
        <v>1443.6226883022227</v>
      </c>
      <c r="R85" s="135">
        <f>'Scenario Inputs'!W189</f>
        <v>1451.7280342527492</v>
      </c>
      <c r="S85" s="135">
        <f>'Scenario Inputs'!X189</f>
        <v>1459.7582426172455</v>
      </c>
      <c r="T85" s="135">
        <f>'Scenario Inputs'!Y189</f>
        <v>1467.8724991083559</v>
      </c>
      <c r="U85" s="135">
        <f>'Scenario Inputs'!Z189</f>
        <v>1476.7188678305715</v>
      </c>
      <c r="V85" s="135">
        <f>'Scenario Inputs'!AA189</f>
        <v>1484.9842248517302</v>
      </c>
      <c r="W85" s="135">
        <f>'Scenario Inputs'!AB189</f>
        <v>1493.296708626789</v>
      </c>
      <c r="X85" s="135">
        <f>'Scenario Inputs'!AC189</f>
        <v>1501.5989799829822</v>
      </c>
      <c r="Y85" s="135">
        <f>'Scenario Inputs'!AD189</f>
        <v>1509.734279161848</v>
      </c>
      <c r="Z85" s="135">
        <f>'Scenario Inputs'!AE189</f>
        <v>1518.0368651068111</v>
      </c>
      <c r="AA85" s="135">
        <f>'Scenario Inputs'!AF189</f>
        <v>1526.4749837566592</v>
      </c>
      <c r="AB85" s="135">
        <f>'Scenario Inputs'!AG189</f>
        <v>1534.8075389304613</v>
      </c>
      <c r="AC85" s="135">
        <f>'Scenario Inputs'!AH189</f>
        <v>1542.9977704099224</v>
      </c>
    </row>
    <row r="86" spans="2:29" ht="15" thickBot="1" x14ac:dyDescent="0.35">
      <c r="B86" s="152" t="s">
        <v>110</v>
      </c>
      <c r="C86" s="153" t="s">
        <v>115</v>
      </c>
      <c r="D86" s="154" t="s">
        <v>51</v>
      </c>
      <c r="E86" s="156">
        <f t="shared" ref="E86:AC86" si="93">(E84*1000000)/(E85*1000)</f>
        <v>2.8745113956518193</v>
      </c>
      <c r="F86" s="156">
        <f t="shared" si="93"/>
        <v>7.5385783893850515</v>
      </c>
      <c r="G86" s="156">
        <f t="shared" si="93"/>
        <v>14.661260505154228</v>
      </c>
      <c r="H86" s="156">
        <f t="shared" si="93"/>
        <v>19.794184376605877</v>
      </c>
      <c r="I86" s="156">
        <f t="shared" si="93"/>
        <v>23.437243333712221</v>
      </c>
      <c r="J86" s="156">
        <f t="shared" si="93"/>
        <v>27.569323102353714</v>
      </c>
      <c r="K86" s="156">
        <f t="shared" si="93"/>
        <v>30.946242725102433</v>
      </c>
      <c r="L86" s="156">
        <f t="shared" si="93"/>
        <v>34.066825141594229</v>
      </c>
      <c r="M86" s="156">
        <f t="shared" si="93"/>
        <v>36.941171990033823</v>
      </c>
      <c r="N86" s="156">
        <f t="shared" si="93"/>
        <v>39.587075421142089</v>
      </c>
      <c r="O86" s="156">
        <f t="shared" si="93"/>
        <v>41.323731498234736</v>
      </c>
      <c r="P86" s="156">
        <f t="shared" si="93"/>
        <v>43.323348556778193</v>
      </c>
      <c r="Q86" s="156">
        <f t="shared" si="93"/>
        <v>45.198448031601757</v>
      </c>
      <c r="R86" s="156">
        <f t="shared" si="93"/>
        <v>46.955166585530648</v>
      </c>
      <c r="S86" s="156">
        <f t="shared" si="93"/>
        <v>48.600177853067009</v>
      </c>
      <c r="T86" s="156">
        <f t="shared" si="93"/>
        <v>51.309252193935151</v>
      </c>
      <c r="U86" s="156">
        <f t="shared" si="93"/>
        <v>52.210162153244276</v>
      </c>
      <c r="V86" s="156">
        <f t="shared" si="93"/>
        <v>53.064164667060012</v>
      </c>
      <c r="W86" s="156">
        <f t="shared" si="93"/>
        <v>53.85305969605367</v>
      </c>
      <c r="X86" s="156">
        <f t="shared" si="93"/>
        <v>54.582481451229455</v>
      </c>
      <c r="Y86" s="156">
        <f t="shared" si="93"/>
        <v>54.016290994282159</v>
      </c>
      <c r="Z86" s="156">
        <f t="shared" si="93"/>
        <v>53.765664451600166</v>
      </c>
      <c r="AA86" s="156">
        <f t="shared" si="93"/>
        <v>53.510900774950777</v>
      </c>
      <c r="AB86" s="156">
        <f t="shared" si="93"/>
        <v>53.260600379177575</v>
      </c>
      <c r="AC86" s="156">
        <f t="shared" si="93"/>
        <v>53.015996943334379</v>
      </c>
    </row>
    <row r="87" spans="2:29" ht="15" thickTop="1" x14ac:dyDescent="0.3"/>
    <row r="89" spans="2:29" ht="15.6" x14ac:dyDescent="0.3">
      <c r="B89" s="162" t="s">
        <v>116</v>
      </c>
      <c r="E89" s="7" t="s">
        <v>18</v>
      </c>
      <c r="F89" s="7" t="s">
        <v>19</v>
      </c>
      <c r="G89" s="7" t="s">
        <v>20</v>
      </c>
      <c r="H89" s="7" t="s">
        <v>21</v>
      </c>
      <c r="I89" s="7" t="s">
        <v>22</v>
      </c>
      <c r="J89" s="7" t="s">
        <v>23</v>
      </c>
      <c r="K89" s="7" t="s">
        <v>24</v>
      </c>
      <c r="L89" s="7" t="s">
        <v>25</v>
      </c>
      <c r="M89" s="7" t="s">
        <v>26</v>
      </c>
      <c r="N89" s="7" t="s">
        <v>27</v>
      </c>
      <c r="O89" s="7" t="s">
        <v>28</v>
      </c>
      <c r="P89" s="7" t="s">
        <v>29</v>
      </c>
      <c r="Q89" s="7" t="s">
        <v>30</v>
      </c>
      <c r="R89" s="7" t="s">
        <v>31</v>
      </c>
      <c r="S89" s="7" t="s">
        <v>32</v>
      </c>
      <c r="T89" s="7" t="s">
        <v>33</v>
      </c>
      <c r="U89" s="7" t="s">
        <v>34</v>
      </c>
      <c r="V89" s="7" t="s">
        <v>35</v>
      </c>
      <c r="W89" s="7" t="s">
        <v>36</v>
      </c>
      <c r="X89" s="7" t="s">
        <v>37</v>
      </c>
      <c r="Y89" s="7" t="s">
        <v>38</v>
      </c>
      <c r="Z89" s="7" t="s">
        <v>39</v>
      </c>
      <c r="AA89" s="7" t="s">
        <v>40</v>
      </c>
      <c r="AB89" s="7" t="s">
        <v>41</v>
      </c>
      <c r="AC89" s="7" t="s">
        <v>42</v>
      </c>
    </row>
    <row r="90" spans="2:29" x14ac:dyDescent="0.3">
      <c r="B90" s="2" t="s">
        <v>85</v>
      </c>
      <c r="C90" s="2" t="s">
        <v>86</v>
      </c>
      <c r="D90" s="2" t="s">
        <v>87</v>
      </c>
      <c r="E90" s="14">
        <f>'Scenario Inputs'!J83*('Scenario Inputs'!J3/'Scenario Inputs'!$G$3)</f>
        <v>172.64774419549883</v>
      </c>
      <c r="F90" s="14">
        <f>'Scenario Inputs'!K83*('Scenario Inputs'!K3/'Scenario Inputs'!$G$3)</f>
        <v>269.93516549775865</v>
      </c>
      <c r="G90" s="14">
        <f>'Scenario Inputs'!L83*('Scenario Inputs'!L3/'Scenario Inputs'!$G$3)</f>
        <v>311.86759254781794</v>
      </c>
      <c r="H90" s="14">
        <f>'Scenario Inputs'!M83*('Scenario Inputs'!M3/'Scenario Inputs'!$G$3)</f>
        <v>269.73408843966621</v>
      </c>
      <c r="I90" s="14">
        <f>'Scenario Inputs'!N83*('Scenario Inputs'!N3/'Scenario Inputs'!$G$3)</f>
        <v>167.67545278052893</v>
      </c>
      <c r="J90" s="14">
        <f>'Scenario Inputs'!O83*('Scenario Inputs'!O3/'Scenario Inputs'!$G$3)</f>
        <v>546.36021162602151</v>
      </c>
      <c r="K90" s="14">
        <f>'Scenario Inputs'!P83*('Scenario Inputs'!P3/'Scenario Inputs'!$G$3)</f>
        <v>550.86441658656054</v>
      </c>
      <c r="L90" s="14">
        <f>'Scenario Inputs'!Q83*('Scenario Inputs'!Q3/'Scenario Inputs'!$G$3)</f>
        <v>557.12338553621191</v>
      </c>
      <c r="M90" s="14">
        <f>'Scenario Inputs'!R83*('Scenario Inputs'!R3/'Scenario Inputs'!$G$3)</f>
        <v>561.47923650300606</v>
      </c>
      <c r="N90" s="14">
        <f>'Scenario Inputs'!S83*('Scenario Inputs'!S3/'Scenario Inputs'!$G$3)</f>
        <v>567.66505225493995</v>
      </c>
      <c r="O90" s="14">
        <f>'Scenario Inputs'!T83*('Scenario Inputs'!T3/'Scenario Inputs'!$G$3)</f>
        <v>356.11309126976857</v>
      </c>
      <c r="P90" s="14">
        <f>'Scenario Inputs'!U83*('Scenario Inputs'!U3/'Scenario Inputs'!$G$3)</f>
        <v>363.23535309516404</v>
      </c>
      <c r="Q90" s="14">
        <f>'Scenario Inputs'!V83*('Scenario Inputs'!V3/'Scenario Inputs'!$G$3)</f>
        <v>370.50006015706731</v>
      </c>
      <c r="R90" s="14">
        <f>'Scenario Inputs'!W83*('Scenario Inputs'!W3/'Scenario Inputs'!$G$3)</f>
        <v>377.9100613602086</v>
      </c>
      <c r="S90" s="14">
        <f>'Scenario Inputs'!X83*('Scenario Inputs'!X3/'Scenario Inputs'!$G$3)</f>
        <v>385.46826258741282</v>
      </c>
      <c r="T90" s="14">
        <f>'Scenario Inputs'!Y83*('Scenario Inputs'!Y3/'Scenario Inputs'!$G$3)</f>
        <v>183.01470117866623</v>
      </c>
      <c r="U90" s="14">
        <f>'Scenario Inputs'!Z83*('Scenario Inputs'!Z3/'Scenario Inputs'!$G$3)</f>
        <v>186.67499520223953</v>
      </c>
      <c r="V90" s="14">
        <f>'Scenario Inputs'!AA83*('Scenario Inputs'!AA3/'Scenario Inputs'!$G$3)</f>
        <v>190.40849510628436</v>
      </c>
      <c r="W90" s="14">
        <f>'Scenario Inputs'!AB83*('Scenario Inputs'!AB3/'Scenario Inputs'!$G$3)</f>
        <v>194.21666500841002</v>
      </c>
      <c r="X90" s="14">
        <f>'Scenario Inputs'!AC83*('Scenario Inputs'!AC3/'Scenario Inputs'!$G$3)</f>
        <v>198.10099830857823</v>
      </c>
      <c r="Y90" s="14">
        <f>'Scenario Inputs'!AD83*('Scenario Inputs'!AD3/'Scenario Inputs'!$G$3)</f>
        <v>196.02972709379364</v>
      </c>
      <c r="Z90" s="14">
        <f>'Scenario Inputs'!AE83*('Scenario Inputs'!AE3/'Scenario Inputs'!$G$3)</f>
        <v>199.9503216356695</v>
      </c>
      <c r="AA90" s="14">
        <f>'Scenario Inputs'!AF83*('Scenario Inputs'!AF3/'Scenario Inputs'!$G$3)</f>
        <v>203.9493280683829</v>
      </c>
      <c r="AB90" s="14">
        <f>'Scenario Inputs'!AG83*('Scenario Inputs'!AG3/'Scenario Inputs'!$G$3)</f>
        <v>208.02831462975055</v>
      </c>
      <c r="AC90" s="24">
        <f>'Scenario Inputs'!AH83*('Scenario Inputs'!AH3/'Scenario Inputs'!$G$3)</f>
        <v>212.18888092234556</v>
      </c>
    </row>
    <row r="91" spans="2:29" x14ac:dyDescent="0.3">
      <c r="B91" s="3" t="s">
        <v>88</v>
      </c>
      <c r="C91" s="3" t="s">
        <v>86</v>
      </c>
      <c r="D91" s="3" t="s">
        <v>87</v>
      </c>
      <c r="E91" s="15">
        <f>'Scenario Inputs'!J87*('Scenario Inputs'!J3/'Scenario Inputs'!$G$3)</f>
        <v>0.63056633474304091</v>
      </c>
      <c r="F91" s="15">
        <f>'Scenario Inputs'!K87*('Scenario Inputs'!K3/'Scenario Inputs'!$G$3)</f>
        <v>3.5587669908132002</v>
      </c>
      <c r="G91" s="15">
        <f>'Scenario Inputs'!L87*('Scenario Inputs'!L3/'Scenario Inputs'!$G$3)</f>
        <v>5.9580885924343168</v>
      </c>
      <c r="H91" s="15">
        <f>'Scenario Inputs'!M87*('Scenario Inputs'!M3/'Scenario Inputs'!$G$3)</f>
        <v>8.8180168339606073</v>
      </c>
      <c r="I91" s="15">
        <f>'Scenario Inputs'!N87*('Scenario Inputs'!N3/'Scenario Inputs'!$G$3)</f>
        <v>20.686829671816625</v>
      </c>
      <c r="J91" s="15">
        <f>'Scenario Inputs'!O87*('Scenario Inputs'!O3/'Scenario Inputs'!$G$3)</f>
        <v>23.07417329099415</v>
      </c>
      <c r="K91" s="15">
        <f>'Scenario Inputs'!P87*('Scenario Inputs'!P3/'Scenario Inputs'!$G$3)</f>
        <v>23.305300721442311</v>
      </c>
      <c r="L91" s="15">
        <f>'Scenario Inputs'!Q87*('Scenario Inputs'!Q3/'Scenario Inputs'!$G$3)</f>
        <v>23.54918862746332</v>
      </c>
      <c r="M91" s="15">
        <f>'Scenario Inputs'!R87*('Scenario Inputs'!R3/'Scenario Inputs'!$G$3)</f>
        <v>23.807539576962299</v>
      </c>
      <c r="N91" s="15">
        <f>'Scenario Inputs'!S87*('Scenario Inputs'!S3/'Scenario Inputs'!$G$3)</f>
        <v>24.027418906028156</v>
      </c>
      <c r="O91" s="15">
        <f>'Scenario Inputs'!T87*('Scenario Inputs'!T3/'Scenario Inputs'!$G$3)</f>
        <v>17.033649911448332</v>
      </c>
      <c r="P91" s="15">
        <f>'Scenario Inputs'!U87*('Scenario Inputs'!U3/'Scenario Inputs'!$G$3)</f>
        <v>17.374322909677304</v>
      </c>
      <c r="Q91" s="15">
        <f>'Scenario Inputs'!V87*('Scenario Inputs'!V3/'Scenario Inputs'!$G$3)</f>
        <v>17.721809367870851</v>
      </c>
      <c r="R91" s="15">
        <f>'Scenario Inputs'!W87*('Scenario Inputs'!W3/'Scenario Inputs'!$G$3)</f>
        <v>18.076245555228265</v>
      </c>
      <c r="S91" s="15">
        <f>'Scenario Inputs'!X87*('Scenario Inputs'!X3/'Scenario Inputs'!$G$3)</f>
        <v>18.437770466332832</v>
      </c>
      <c r="T91" s="15">
        <f>'Scenario Inputs'!Y87*('Scenario Inputs'!Y3/'Scenario Inputs'!$G$3)</f>
        <v>0</v>
      </c>
      <c r="U91" s="15">
        <f>'Scenario Inputs'!Z87*('Scenario Inputs'!Z3/'Scenario Inputs'!$G$3)</f>
        <v>0</v>
      </c>
      <c r="V91" s="15">
        <f>'Scenario Inputs'!AA87*('Scenario Inputs'!AA3/'Scenario Inputs'!$G$3)</f>
        <v>0</v>
      </c>
      <c r="W91" s="15">
        <f>'Scenario Inputs'!AB87*('Scenario Inputs'!AB3/'Scenario Inputs'!$G$3)</f>
        <v>0</v>
      </c>
      <c r="X91" s="15">
        <f>'Scenario Inputs'!AC87*('Scenario Inputs'!AC3/'Scenario Inputs'!$G$3)</f>
        <v>0</v>
      </c>
      <c r="Y91" s="15">
        <f>'Scenario Inputs'!AD87*('Scenario Inputs'!AD3/'Scenario Inputs'!$G$3)</f>
        <v>0</v>
      </c>
      <c r="Z91" s="15">
        <f>'Scenario Inputs'!AE87*('Scenario Inputs'!AE3/'Scenario Inputs'!$G$3)</f>
        <v>0</v>
      </c>
      <c r="AA91" s="15">
        <f>'Scenario Inputs'!AF87*('Scenario Inputs'!AF3/'Scenario Inputs'!$G$3)</f>
        <v>0</v>
      </c>
      <c r="AB91" s="15">
        <f>'Scenario Inputs'!AG87*('Scenario Inputs'!AG3/'Scenario Inputs'!$G$3)</f>
        <v>0</v>
      </c>
      <c r="AC91" s="159">
        <f>'Scenario Inputs'!AH87*('Scenario Inputs'!AH3/'Scenario Inputs'!$G$3)</f>
        <v>0</v>
      </c>
    </row>
    <row r="92" spans="2:29" x14ac:dyDescent="0.3">
      <c r="B92" s="17" t="s">
        <v>89</v>
      </c>
      <c r="C92" s="17" t="s">
        <v>86</v>
      </c>
      <c r="D92" s="17" t="s">
        <v>87</v>
      </c>
      <c r="E92" s="16">
        <f t="shared" ref="E92:AC92" si="94">E91+E90</f>
        <v>173.27831053024187</v>
      </c>
      <c r="F92" s="16">
        <f t="shared" si="94"/>
        <v>273.49393248857183</v>
      </c>
      <c r="G92" s="16">
        <f t="shared" si="94"/>
        <v>317.82568114025224</v>
      </c>
      <c r="H92" s="16">
        <f t="shared" si="94"/>
        <v>278.55210527362681</v>
      </c>
      <c r="I92" s="16">
        <f t="shared" si="94"/>
        <v>188.36228245234554</v>
      </c>
      <c r="J92" s="16">
        <f t="shared" si="94"/>
        <v>569.43438491701568</v>
      </c>
      <c r="K92" s="16">
        <f t="shared" si="94"/>
        <v>574.16971730800287</v>
      </c>
      <c r="L92" s="16">
        <f t="shared" si="94"/>
        <v>580.67257416367522</v>
      </c>
      <c r="M92" s="16">
        <f t="shared" si="94"/>
        <v>585.28677607996838</v>
      </c>
      <c r="N92" s="16">
        <f t="shared" si="94"/>
        <v>591.69247116096813</v>
      </c>
      <c r="O92" s="16">
        <f t="shared" si="94"/>
        <v>373.1467411812169</v>
      </c>
      <c r="P92" s="16">
        <f t="shared" si="94"/>
        <v>380.60967600484133</v>
      </c>
      <c r="Q92" s="16">
        <f t="shared" si="94"/>
        <v>388.22186952493814</v>
      </c>
      <c r="R92" s="16">
        <f t="shared" si="94"/>
        <v>395.98630691543684</v>
      </c>
      <c r="S92" s="16">
        <f t="shared" si="94"/>
        <v>403.90603305374566</v>
      </c>
      <c r="T92" s="16">
        <f t="shared" si="94"/>
        <v>183.01470117866623</v>
      </c>
      <c r="U92" s="16">
        <f t="shared" si="94"/>
        <v>186.67499520223953</v>
      </c>
      <c r="V92" s="16">
        <f t="shared" si="94"/>
        <v>190.40849510628436</v>
      </c>
      <c r="W92" s="16">
        <f t="shared" si="94"/>
        <v>194.21666500841002</v>
      </c>
      <c r="X92" s="16">
        <f t="shared" si="94"/>
        <v>198.10099830857823</v>
      </c>
      <c r="Y92" s="16">
        <f t="shared" si="94"/>
        <v>196.02972709379364</v>
      </c>
      <c r="Z92" s="16">
        <f t="shared" si="94"/>
        <v>199.9503216356695</v>
      </c>
      <c r="AA92" s="16">
        <f t="shared" si="94"/>
        <v>203.9493280683829</v>
      </c>
      <c r="AB92" s="16">
        <f t="shared" si="94"/>
        <v>208.02831462975055</v>
      </c>
      <c r="AC92" s="69">
        <f t="shared" si="94"/>
        <v>212.18888092234556</v>
      </c>
    </row>
    <row r="93" spans="2:29" x14ac:dyDescent="0.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2:29" x14ac:dyDescent="0.3">
      <c r="B94" s="40" t="s">
        <v>90</v>
      </c>
      <c r="C94" s="40" t="s">
        <v>86</v>
      </c>
      <c r="D94" s="40" t="s">
        <v>87</v>
      </c>
      <c r="E94" s="41">
        <f>E90</f>
        <v>172.64774419549883</v>
      </c>
      <c r="F94" s="41">
        <f t="shared" ref="F94:AC94" si="95">F90</f>
        <v>269.93516549775865</v>
      </c>
      <c r="G94" s="41">
        <f t="shared" si="95"/>
        <v>311.86759254781794</v>
      </c>
      <c r="H94" s="41">
        <f t="shared" si="95"/>
        <v>269.73408843966621</v>
      </c>
      <c r="I94" s="41">
        <f t="shared" si="95"/>
        <v>167.67545278052893</v>
      </c>
      <c r="J94" s="41">
        <f t="shared" si="95"/>
        <v>546.36021162602151</v>
      </c>
      <c r="K94" s="41">
        <f t="shared" si="95"/>
        <v>550.86441658656054</v>
      </c>
      <c r="L94" s="41">
        <f t="shared" si="95"/>
        <v>557.12338553621191</v>
      </c>
      <c r="M94" s="41">
        <f t="shared" si="95"/>
        <v>561.47923650300606</v>
      </c>
      <c r="N94" s="41">
        <f t="shared" si="95"/>
        <v>567.66505225493995</v>
      </c>
      <c r="O94" s="41">
        <f t="shared" si="95"/>
        <v>356.11309126976857</v>
      </c>
      <c r="P94" s="41">
        <f t="shared" si="95"/>
        <v>363.23535309516404</v>
      </c>
      <c r="Q94" s="41">
        <f t="shared" si="95"/>
        <v>370.50006015706731</v>
      </c>
      <c r="R94" s="41">
        <f t="shared" si="95"/>
        <v>377.9100613602086</v>
      </c>
      <c r="S94" s="41">
        <f t="shared" si="95"/>
        <v>385.46826258741282</v>
      </c>
      <c r="T94" s="41">
        <f t="shared" si="95"/>
        <v>183.01470117866623</v>
      </c>
      <c r="U94" s="41">
        <f t="shared" si="95"/>
        <v>186.67499520223953</v>
      </c>
      <c r="V94" s="41">
        <f t="shared" si="95"/>
        <v>190.40849510628436</v>
      </c>
      <c r="W94" s="41">
        <f t="shared" si="95"/>
        <v>194.21666500841002</v>
      </c>
      <c r="X94" s="41">
        <f t="shared" si="95"/>
        <v>198.10099830857823</v>
      </c>
      <c r="Y94" s="41">
        <f t="shared" si="95"/>
        <v>196.02972709379364</v>
      </c>
      <c r="Z94" s="41">
        <f t="shared" si="95"/>
        <v>199.9503216356695</v>
      </c>
      <c r="AA94" s="41">
        <f t="shared" si="95"/>
        <v>203.9493280683829</v>
      </c>
      <c r="AB94" s="41">
        <f t="shared" si="95"/>
        <v>208.02831462975055</v>
      </c>
      <c r="AC94" s="41">
        <f t="shared" si="95"/>
        <v>212.18888092234556</v>
      </c>
    </row>
    <row r="95" spans="2:29" x14ac:dyDescent="0.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row>
    <row r="96" spans="2:29" x14ac:dyDescent="0.3">
      <c r="B96" s="31" t="s">
        <v>91</v>
      </c>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2:29" x14ac:dyDescent="0.3">
      <c r="B97" s="160" t="s">
        <v>92</v>
      </c>
      <c r="C97" s="50"/>
      <c r="D97" s="5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2:29" x14ac:dyDescent="0.3">
      <c r="B98" s="18" t="s">
        <v>93</v>
      </c>
      <c r="C98" s="2" t="s">
        <v>86</v>
      </c>
      <c r="D98" s="2" t="s">
        <v>87</v>
      </c>
      <c r="E98" s="74">
        <v>0</v>
      </c>
      <c r="F98" s="74">
        <f>E107</f>
        <v>169.47275217974359</v>
      </c>
      <c r="G98" s="74">
        <f t="shared" ref="G98:AC98" si="96">F107</f>
        <v>431.47539304591902</v>
      </c>
      <c r="H98" s="74">
        <f t="shared" si="96"/>
        <v>730.05019017234747</v>
      </c>
      <c r="I98" s="74">
        <f t="shared" si="96"/>
        <v>982.03660161462528</v>
      </c>
      <c r="J98" s="74">
        <f t="shared" si="96"/>
        <v>1129.4275425192791</v>
      </c>
      <c r="K98" s="74">
        <f t="shared" si="96"/>
        <v>1645.9575887897472</v>
      </c>
      <c r="L98" s="74">
        <f t="shared" si="96"/>
        <v>2157.8616740130751</v>
      </c>
      <c r="M98" s="74">
        <f t="shared" si="96"/>
        <v>2666.9433185519338</v>
      </c>
      <c r="N98" s="74">
        <f t="shared" si="96"/>
        <v>3171.3838395052203</v>
      </c>
      <c r="O98" s="74">
        <f t="shared" si="96"/>
        <v>3673.0608406699544</v>
      </c>
      <c r="P98" s="74">
        <f t="shared" si="96"/>
        <v>3958.2891477304329</v>
      </c>
      <c r="Q98" s="74">
        <f t="shared" si="96"/>
        <v>4245.5127932861888</v>
      </c>
      <c r="R98" s="74">
        <f t="shared" si="96"/>
        <v>4534.8366534548841</v>
      </c>
      <c r="S98" s="74">
        <f t="shared" si="96"/>
        <v>4826.3665638994244</v>
      </c>
      <c r="T98" s="74">
        <f t="shared" si="96"/>
        <v>5120.2093589512178</v>
      </c>
      <c r="U98" s="74">
        <f t="shared" si="96"/>
        <v>5210.1748807275626</v>
      </c>
      <c r="V98" s="74">
        <f t="shared" si="96"/>
        <v>5302.1575836271604</v>
      </c>
      <c r="W98" s="74">
        <f t="shared" si="96"/>
        <v>5396.1939951366603</v>
      </c>
      <c r="X98" s="74">
        <f t="shared" si="96"/>
        <v>5492.3214401343503</v>
      </c>
      <c r="Y98" s="74">
        <f t="shared" si="96"/>
        <v>5590.5780556672162</v>
      </c>
      <c r="Z98" s="74">
        <f t="shared" si="96"/>
        <v>5685.0804670879106</v>
      </c>
      <c r="AA98" s="74">
        <f t="shared" si="96"/>
        <v>5781.7761068793752</v>
      </c>
      <c r="AB98" s="74">
        <f t="shared" si="96"/>
        <v>5880.7035292269238</v>
      </c>
      <c r="AC98" s="74">
        <f t="shared" si="96"/>
        <v>5981.9021524141062</v>
      </c>
    </row>
    <row r="99" spans="2:29" x14ac:dyDescent="0.3">
      <c r="B99" s="44" t="s">
        <v>94</v>
      </c>
      <c r="C99" s="3" t="s">
        <v>46</v>
      </c>
      <c r="D99" s="3"/>
      <c r="E99" s="26">
        <f>'Scenario Inputs'!J4</f>
        <v>1.9999999999999796E-2</v>
      </c>
      <c r="F99" s="26">
        <f>'Scenario Inputs'!K4</f>
        <v>2.000000000000024E-2</v>
      </c>
      <c r="G99" s="26">
        <f>'Scenario Inputs'!L4</f>
        <v>1.9999999999999796E-2</v>
      </c>
      <c r="H99" s="26">
        <f>'Scenario Inputs'!M4</f>
        <v>2.0000000000000018E-2</v>
      </c>
      <c r="I99" s="26">
        <f>'Scenario Inputs'!N4</f>
        <v>2.0000000000000018E-2</v>
      </c>
      <c r="J99" s="26">
        <f>'Scenario Inputs'!O4</f>
        <v>1.9999999999999796E-2</v>
      </c>
      <c r="K99" s="26">
        <f>'Scenario Inputs'!P4</f>
        <v>2.0000000000000018E-2</v>
      </c>
      <c r="L99" s="26">
        <f>'Scenario Inputs'!Q4</f>
        <v>2.000000000000024E-2</v>
      </c>
      <c r="M99" s="26">
        <f>'Scenario Inputs'!R4</f>
        <v>1.9999999999999796E-2</v>
      </c>
      <c r="N99" s="26">
        <f>'Scenario Inputs'!S4</f>
        <v>2.0000000000000018E-2</v>
      </c>
      <c r="O99" s="26">
        <f>'Scenario Inputs'!T4</f>
        <v>2.0000000000000018E-2</v>
      </c>
      <c r="P99" s="26">
        <f>'Scenario Inputs'!U4</f>
        <v>2.0000000000000018E-2</v>
      </c>
      <c r="Q99" s="26">
        <f>'Scenario Inputs'!V4</f>
        <v>2.0000000000000018E-2</v>
      </c>
      <c r="R99" s="26">
        <f>'Scenario Inputs'!W4</f>
        <v>2.0000000000000018E-2</v>
      </c>
      <c r="S99" s="26">
        <f>'Scenario Inputs'!X4</f>
        <v>2.0000000000000018E-2</v>
      </c>
      <c r="T99" s="26">
        <f>'Scenario Inputs'!Y4</f>
        <v>2.0000000000000018E-2</v>
      </c>
      <c r="U99" s="26">
        <f>'Scenario Inputs'!Z4</f>
        <v>2.0000000000000018E-2</v>
      </c>
      <c r="V99" s="26">
        <f>'Scenario Inputs'!AA4</f>
        <v>2.0000000000000018E-2</v>
      </c>
      <c r="W99" s="26">
        <f>'Scenario Inputs'!AB4</f>
        <v>2.0000000000000018E-2</v>
      </c>
      <c r="X99" s="26">
        <f>'Scenario Inputs'!AC4</f>
        <v>2.0000000000000018E-2</v>
      </c>
      <c r="Y99" s="26">
        <f>'Scenario Inputs'!AD4</f>
        <v>2.0000000000000018E-2</v>
      </c>
      <c r="Z99" s="26">
        <f>'Scenario Inputs'!AE4</f>
        <v>2.0000000000000018E-2</v>
      </c>
      <c r="AA99" s="26">
        <f>'Scenario Inputs'!AF4</f>
        <v>2.0000000000000018E-2</v>
      </c>
      <c r="AB99" s="26">
        <f>'Scenario Inputs'!AG4</f>
        <v>2.0000000000000018E-2</v>
      </c>
      <c r="AC99" s="26">
        <f>'Scenario Inputs'!AH4</f>
        <v>2.0000000000000018E-2</v>
      </c>
    </row>
    <row r="100" spans="2:29" x14ac:dyDescent="0.3">
      <c r="B100" s="18" t="s">
        <v>95</v>
      </c>
      <c r="C100" s="3" t="s">
        <v>86</v>
      </c>
      <c r="D100" s="3" t="s">
        <v>87</v>
      </c>
      <c r="E100" s="43">
        <f>E99*E98</f>
        <v>0</v>
      </c>
      <c r="F100" s="43">
        <f>F99*F98</f>
        <v>3.3894550435949125</v>
      </c>
      <c r="G100" s="43">
        <f t="shared" ref="G100:AC100" si="97">G99*G98</f>
        <v>8.6295078609182916</v>
      </c>
      <c r="H100" s="25">
        <f t="shared" si="97"/>
        <v>14.601003803446963</v>
      </c>
      <c r="I100" s="25">
        <f t="shared" si="97"/>
        <v>19.640732032292522</v>
      </c>
      <c r="J100" s="25">
        <f t="shared" si="97"/>
        <v>22.588550850385349</v>
      </c>
      <c r="K100" s="25">
        <f t="shared" si="97"/>
        <v>32.919151775794973</v>
      </c>
      <c r="L100" s="25">
        <f t="shared" si="97"/>
        <v>43.157233480262022</v>
      </c>
      <c r="M100" s="25">
        <f t="shared" si="97"/>
        <v>53.338866371038129</v>
      </c>
      <c r="N100" s="25">
        <f t="shared" si="97"/>
        <v>63.427676790104464</v>
      </c>
      <c r="O100" s="25">
        <f t="shared" si="97"/>
        <v>73.461216813399147</v>
      </c>
      <c r="P100" s="25">
        <f t="shared" si="97"/>
        <v>79.16578295460873</v>
      </c>
      <c r="Q100" s="25">
        <f t="shared" si="97"/>
        <v>84.910255865723855</v>
      </c>
      <c r="R100" s="25">
        <f t="shared" si="97"/>
        <v>90.69673306909776</v>
      </c>
      <c r="S100" s="25">
        <f t="shared" si="97"/>
        <v>96.52733127798858</v>
      </c>
      <c r="T100" s="25">
        <f t="shared" si="97"/>
        <v>102.40418717902445</v>
      </c>
      <c r="U100" s="25">
        <f t="shared" si="97"/>
        <v>104.20349761455134</v>
      </c>
      <c r="V100" s="25">
        <f t="shared" si="97"/>
        <v>106.0431516725433</v>
      </c>
      <c r="W100" s="25">
        <f t="shared" si="97"/>
        <v>107.9238799027333</v>
      </c>
      <c r="X100" s="25">
        <f t="shared" si="97"/>
        <v>109.8464288026871</v>
      </c>
      <c r="Y100" s="25">
        <f t="shared" si="97"/>
        <v>111.81156111334442</v>
      </c>
      <c r="Z100" s="25">
        <f t="shared" si="97"/>
        <v>113.70160934175831</v>
      </c>
      <c r="AA100" s="25">
        <f t="shared" si="97"/>
        <v>115.63552213758761</v>
      </c>
      <c r="AB100" s="25">
        <f t="shared" si="97"/>
        <v>117.61407058453858</v>
      </c>
      <c r="AC100" s="25">
        <f t="shared" si="97"/>
        <v>119.63804304828223</v>
      </c>
    </row>
    <row r="101" spans="2:29" x14ac:dyDescent="0.3">
      <c r="B101" s="19" t="s">
        <v>96</v>
      </c>
      <c r="C101" s="3" t="s">
        <v>86</v>
      </c>
      <c r="D101" s="3" t="s">
        <v>87</v>
      </c>
      <c r="E101" s="25">
        <f t="shared" ref="E101" si="98">E94</f>
        <v>172.64774419549883</v>
      </c>
      <c r="F101" s="25">
        <f t="shared" ref="F101:AC101" si="99">F94</f>
        <v>269.93516549775865</v>
      </c>
      <c r="G101" s="25">
        <f t="shared" si="99"/>
        <v>311.86759254781794</v>
      </c>
      <c r="H101" s="25">
        <f t="shared" si="99"/>
        <v>269.73408843966621</v>
      </c>
      <c r="I101" s="25">
        <f t="shared" si="99"/>
        <v>167.67545278052893</v>
      </c>
      <c r="J101" s="25">
        <f t="shared" si="99"/>
        <v>546.36021162602151</v>
      </c>
      <c r="K101" s="25">
        <f t="shared" si="99"/>
        <v>550.86441658656054</v>
      </c>
      <c r="L101" s="25">
        <f t="shared" si="99"/>
        <v>557.12338553621191</v>
      </c>
      <c r="M101" s="25">
        <f t="shared" si="99"/>
        <v>561.47923650300606</v>
      </c>
      <c r="N101" s="25">
        <f t="shared" si="99"/>
        <v>567.66505225493995</v>
      </c>
      <c r="O101" s="25">
        <f t="shared" si="99"/>
        <v>356.11309126976857</v>
      </c>
      <c r="P101" s="25">
        <f t="shared" si="99"/>
        <v>363.23535309516404</v>
      </c>
      <c r="Q101" s="25">
        <f t="shared" si="99"/>
        <v>370.50006015706731</v>
      </c>
      <c r="R101" s="25">
        <f t="shared" si="99"/>
        <v>377.9100613602086</v>
      </c>
      <c r="S101" s="25">
        <f t="shared" si="99"/>
        <v>385.46826258741282</v>
      </c>
      <c r="T101" s="25">
        <f t="shared" si="99"/>
        <v>183.01470117866623</v>
      </c>
      <c r="U101" s="25">
        <f t="shared" si="99"/>
        <v>186.67499520223953</v>
      </c>
      <c r="V101" s="25">
        <f t="shared" si="99"/>
        <v>190.40849510628436</v>
      </c>
      <c r="W101" s="25">
        <f t="shared" si="99"/>
        <v>194.21666500841002</v>
      </c>
      <c r="X101" s="25">
        <f t="shared" si="99"/>
        <v>198.10099830857823</v>
      </c>
      <c r="Y101" s="25">
        <f t="shared" si="99"/>
        <v>196.02972709379364</v>
      </c>
      <c r="Z101" s="25">
        <f t="shared" si="99"/>
        <v>199.9503216356695</v>
      </c>
      <c r="AA101" s="25">
        <f t="shared" si="99"/>
        <v>203.9493280683829</v>
      </c>
      <c r="AB101" s="25">
        <f t="shared" si="99"/>
        <v>208.02831462975055</v>
      </c>
      <c r="AC101" s="25">
        <f t="shared" si="99"/>
        <v>212.18888092234556</v>
      </c>
    </row>
    <row r="102" spans="2:29" x14ac:dyDescent="0.3">
      <c r="B102" s="20" t="s">
        <v>233</v>
      </c>
      <c r="C102" s="3" t="s">
        <v>46</v>
      </c>
      <c r="D102" s="3"/>
      <c r="E102" s="26">
        <f>'Scenario Inputs'!J170</f>
        <v>0.5</v>
      </c>
      <c r="F102" s="26">
        <f>'Scenario Inputs'!K170</f>
        <v>0.5</v>
      </c>
      <c r="G102" s="26">
        <f>'Scenario Inputs'!L170</f>
        <v>0.5</v>
      </c>
      <c r="H102" s="26">
        <f>'Scenario Inputs'!M170</f>
        <v>0.5</v>
      </c>
      <c r="I102" s="26">
        <f>'Scenario Inputs'!N170</f>
        <v>0.5</v>
      </c>
      <c r="J102" s="26">
        <f>'Scenario Inputs'!O170</f>
        <v>0.5</v>
      </c>
      <c r="K102" s="26">
        <f>'Scenario Inputs'!P170</f>
        <v>0.5</v>
      </c>
      <c r="L102" s="26">
        <f>'Scenario Inputs'!Q170</f>
        <v>0.5</v>
      </c>
      <c r="M102" s="26">
        <f>'Scenario Inputs'!R170</f>
        <v>0.5</v>
      </c>
      <c r="N102" s="26">
        <f>'Scenario Inputs'!S170</f>
        <v>0.5</v>
      </c>
      <c r="O102" s="26">
        <f>'Scenario Inputs'!T170</f>
        <v>0.5</v>
      </c>
      <c r="P102" s="26">
        <f>'Scenario Inputs'!U170</f>
        <v>0.5</v>
      </c>
      <c r="Q102" s="26">
        <f>'Scenario Inputs'!V170</f>
        <v>0.5</v>
      </c>
      <c r="R102" s="26">
        <f>'Scenario Inputs'!W170</f>
        <v>0.5</v>
      </c>
      <c r="S102" s="26">
        <f>'Scenario Inputs'!X170</f>
        <v>0.5</v>
      </c>
      <c r="T102" s="26">
        <f>'Scenario Inputs'!Y170</f>
        <v>0.5</v>
      </c>
      <c r="U102" s="26">
        <f>'Scenario Inputs'!Z170</f>
        <v>0.5</v>
      </c>
      <c r="V102" s="26">
        <f>'Scenario Inputs'!AA170</f>
        <v>0.5</v>
      </c>
      <c r="W102" s="26">
        <f>'Scenario Inputs'!AB170</f>
        <v>0.5</v>
      </c>
      <c r="X102" s="26">
        <f>'Scenario Inputs'!AC170</f>
        <v>0.5</v>
      </c>
      <c r="Y102" s="26">
        <f>'Scenario Inputs'!AD170</f>
        <v>0.5</v>
      </c>
      <c r="Z102" s="26">
        <f>'Scenario Inputs'!AE170</f>
        <v>0.5</v>
      </c>
      <c r="AA102" s="26">
        <f>'Scenario Inputs'!AF170</f>
        <v>0.5</v>
      </c>
      <c r="AB102" s="26">
        <f>'Scenario Inputs'!AG170</f>
        <v>0.5</v>
      </c>
      <c r="AC102" s="26">
        <f>'Scenario Inputs'!AH170</f>
        <v>0.5</v>
      </c>
    </row>
    <row r="103" spans="2:29" x14ac:dyDescent="0.3">
      <c r="B103" s="20" t="s">
        <v>242</v>
      </c>
      <c r="C103" s="3" t="s">
        <v>46</v>
      </c>
      <c r="D103" s="4"/>
      <c r="E103" s="26">
        <f>'Scenario Inputs'!J92</f>
        <v>3.678E-2</v>
      </c>
      <c r="F103" s="26">
        <f>'Scenario Inputs'!K92</f>
        <v>3.678E-2</v>
      </c>
      <c r="G103" s="26">
        <f>'Scenario Inputs'!L92</f>
        <v>3.678E-2</v>
      </c>
      <c r="H103" s="26">
        <f>'Scenario Inputs'!M92</f>
        <v>3.678E-2</v>
      </c>
      <c r="I103" s="26">
        <f>'Scenario Inputs'!N92</f>
        <v>3.678E-2</v>
      </c>
      <c r="J103" s="26">
        <f>'Scenario Inputs'!O92</f>
        <v>3.678E-2</v>
      </c>
      <c r="K103" s="26">
        <f>'Scenario Inputs'!P92</f>
        <v>3.678E-2</v>
      </c>
      <c r="L103" s="26">
        <f>'Scenario Inputs'!Q92</f>
        <v>3.678E-2</v>
      </c>
      <c r="M103" s="26">
        <f>'Scenario Inputs'!R92</f>
        <v>3.678E-2</v>
      </c>
      <c r="N103" s="26">
        <f>'Scenario Inputs'!S92</f>
        <v>3.678E-2</v>
      </c>
      <c r="O103" s="26">
        <f>'Scenario Inputs'!T92</f>
        <v>3.678E-2</v>
      </c>
      <c r="P103" s="26">
        <f>'Scenario Inputs'!U92</f>
        <v>3.678E-2</v>
      </c>
      <c r="Q103" s="26">
        <f>'Scenario Inputs'!V92</f>
        <v>3.678E-2</v>
      </c>
      <c r="R103" s="26">
        <f>'Scenario Inputs'!W92</f>
        <v>3.678E-2</v>
      </c>
      <c r="S103" s="26">
        <f>'Scenario Inputs'!X92</f>
        <v>3.678E-2</v>
      </c>
      <c r="T103" s="26">
        <f>'Scenario Inputs'!Y92</f>
        <v>3.678E-2</v>
      </c>
      <c r="U103" s="26">
        <f>'Scenario Inputs'!Z92</f>
        <v>3.678E-2</v>
      </c>
      <c r="V103" s="26">
        <f>'Scenario Inputs'!AA92</f>
        <v>3.678E-2</v>
      </c>
      <c r="W103" s="26">
        <f>'Scenario Inputs'!AB92</f>
        <v>3.678E-2</v>
      </c>
      <c r="X103" s="26">
        <f>'Scenario Inputs'!AC92</f>
        <v>3.678E-2</v>
      </c>
      <c r="Y103" s="26">
        <f>'Scenario Inputs'!AD92</f>
        <v>3.678E-2</v>
      </c>
      <c r="Z103" s="26">
        <f>'Scenario Inputs'!AE92</f>
        <v>3.678E-2</v>
      </c>
      <c r="AA103" s="26">
        <f>'Scenario Inputs'!AF92</f>
        <v>3.678E-2</v>
      </c>
      <c r="AB103" s="26">
        <f>'Scenario Inputs'!AG92</f>
        <v>3.678E-2</v>
      </c>
      <c r="AC103" s="26">
        <f>'Scenario Inputs'!AH92</f>
        <v>3.678E-2</v>
      </c>
    </row>
    <row r="104" spans="2:29" x14ac:dyDescent="0.3">
      <c r="B104" s="71" t="s">
        <v>228</v>
      </c>
      <c r="C104" s="3"/>
      <c r="D104" s="4"/>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2:29" x14ac:dyDescent="0.3">
      <c r="B105" s="20" t="s">
        <v>235</v>
      </c>
      <c r="C105" s="3" t="s">
        <v>86</v>
      </c>
      <c r="D105" s="3" t="s">
        <v>87</v>
      </c>
      <c r="E105" s="43">
        <f t="shared" ref="E105" si="100">(E98+E100)*E103</f>
        <v>0</v>
      </c>
      <c r="F105" s="43">
        <f t="shared" ref="F105:AC105" si="101">(F98+F100)*F103</f>
        <v>6.3578719816743909</v>
      </c>
      <c r="G105" s="43">
        <f t="shared" si="101"/>
        <v>16.187058255353477</v>
      </c>
      <c r="H105" s="43">
        <f t="shared" si="101"/>
        <v>27.388270914429718</v>
      </c>
      <c r="I105" s="43">
        <f t="shared" si="101"/>
        <v>36.841692331533636</v>
      </c>
      <c r="J105" s="43">
        <f t="shared" si="101"/>
        <v>42.371151914136263</v>
      </c>
      <c r="K105" s="43">
        <f t="shared" si="101"/>
        <v>61.749086518000638</v>
      </c>
      <c r="L105" s="43">
        <f t="shared" si="101"/>
        <v>80.953475417604949</v>
      </c>
      <c r="M105" s="43">
        <f t="shared" si="101"/>
        <v>100.0519787614669</v>
      </c>
      <c r="N105" s="43">
        <f t="shared" si="101"/>
        <v>118.97636756934206</v>
      </c>
      <c r="O105" s="43">
        <f t="shared" si="101"/>
        <v>137.79708127423774</v>
      </c>
      <c r="P105" s="43">
        <f t="shared" si="101"/>
        <v>148.49759235059582</v>
      </c>
      <c r="Q105" s="43">
        <f t="shared" si="101"/>
        <v>159.27295974780736</v>
      </c>
      <c r="R105" s="43">
        <f t="shared" si="101"/>
        <v>170.12711795635204</v>
      </c>
      <c r="S105" s="43">
        <f t="shared" si="101"/>
        <v>181.06403746462524</v>
      </c>
      <c r="T105" s="43">
        <f t="shared" si="101"/>
        <v>192.0877262266703</v>
      </c>
      <c r="U105" s="43">
        <f t="shared" si="101"/>
        <v>195.46283675542296</v>
      </c>
      <c r="V105" s="43">
        <f t="shared" si="101"/>
        <v>198.91362304432309</v>
      </c>
      <c r="W105" s="43">
        <f t="shared" si="101"/>
        <v>202.44145544394891</v>
      </c>
      <c r="X105" s="43">
        <f t="shared" si="101"/>
        <v>206.04773421950424</v>
      </c>
      <c r="Y105" s="43">
        <f t="shared" si="101"/>
        <v>209.733890105189</v>
      </c>
      <c r="Z105" s="43">
        <f t="shared" si="101"/>
        <v>213.27920477108324</v>
      </c>
      <c r="AA105" s="43">
        <f t="shared" si="101"/>
        <v>216.90679971524389</v>
      </c>
      <c r="AB105" s="43">
        <f t="shared" si="101"/>
        <v>220.61812132106559</v>
      </c>
      <c r="AC105" s="43">
        <f t="shared" si="101"/>
        <v>224.41464838910665</v>
      </c>
    </row>
    <row r="106" spans="2:29" x14ac:dyDescent="0.3">
      <c r="B106" s="18" t="s">
        <v>234</v>
      </c>
      <c r="C106" s="3" t="s">
        <v>86</v>
      </c>
      <c r="D106" s="3" t="s">
        <v>87</v>
      </c>
      <c r="E106" s="43">
        <f t="shared" ref="E106" si="102">E101*E102*E103</f>
        <v>3.1749920157552234</v>
      </c>
      <c r="F106" s="43">
        <f t="shared" ref="F106:AC106" si="103">F101*F102*F103</f>
        <v>4.9641076935037818</v>
      </c>
      <c r="G106" s="43">
        <f t="shared" si="103"/>
        <v>5.735245026954372</v>
      </c>
      <c r="H106" s="43">
        <f t="shared" si="103"/>
        <v>4.9604098864054613</v>
      </c>
      <c r="I106" s="43">
        <f t="shared" si="103"/>
        <v>3.0835515766339272</v>
      </c>
      <c r="J106" s="43">
        <f t="shared" si="103"/>
        <v>10.047564291802535</v>
      </c>
      <c r="K106" s="43">
        <f t="shared" si="103"/>
        <v>10.130396621026849</v>
      </c>
      <c r="L106" s="43">
        <f t="shared" si="103"/>
        <v>10.245499060010937</v>
      </c>
      <c r="M106" s="43">
        <f t="shared" si="103"/>
        <v>10.325603159290281</v>
      </c>
      <c r="N106" s="43">
        <f t="shared" si="103"/>
        <v>10.439360310968345</v>
      </c>
      <c r="O106" s="43">
        <f t="shared" si="103"/>
        <v>6.548919748451044</v>
      </c>
      <c r="P106" s="43">
        <f t="shared" si="103"/>
        <v>6.6798981434200666</v>
      </c>
      <c r="Q106" s="43">
        <f t="shared" si="103"/>
        <v>6.8134961062884676</v>
      </c>
      <c r="R106" s="43">
        <f t="shared" si="103"/>
        <v>6.9497660284142366</v>
      </c>
      <c r="S106" s="43">
        <f t="shared" si="103"/>
        <v>7.0887613489825219</v>
      </c>
      <c r="T106" s="43">
        <f t="shared" si="103"/>
        <v>3.3656403546756719</v>
      </c>
      <c r="U106" s="43">
        <f t="shared" si="103"/>
        <v>3.4329531617691851</v>
      </c>
      <c r="V106" s="43">
        <f t="shared" si="103"/>
        <v>3.5016122250045694</v>
      </c>
      <c r="W106" s="43">
        <f t="shared" si="103"/>
        <v>3.5716444695046601</v>
      </c>
      <c r="X106" s="43">
        <f t="shared" si="103"/>
        <v>3.6430773588947538</v>
      </c>
      <c r="Y106" s="43">
        <f t="shared" si="103"/>
        <v>3.6049866812548652</v>
      </c>
      <c r="Z106" s="43">
        <f t="shared" si="103"/>
        <v>3.677086414879962</v>
      </c>
      <c r="AA106" s="43">
        <f t="shared" si="103"/>
        <v>3.7506281431775617</v>
      </c>
      <c r="AB106" s="43">
        <f t="shared" si="103"/>
        <v>3.8256407060411126</v>
      </c>
      <c r="AC106" s="43">
        <f t="shared" si="103"/>
        <v>3.9021535201619351</v>
      </c>
    </row>
    <row r="107" spans="2:29" x14ac:dyDescent="0.3">
      <c r="B107" s="22" t="s">
        <v>244</v>
      </c>
      <c r="C107" s="23" t="s">
        <v>86</v>
      </c>
      <c r="D107" s="23" t="s">
        <v>87</v>
      </c>
      <c r="E107" s="76">
        <f>E98+E100+E101-E105-E106</f>
        <v>169.47275217974359</v>
      </c>
      <c r="F107" s="76">
        <f>F98+F100+F101-F105-F106</f>
        <v>431.47539304591902</v>
      </c>
      <c r="G107" s="76">
        <f t="shared" ref="G107:AC107" si="104">G98+G100+G101-G105-G106</f>
        <v>730.05019017234747</v>
      </c>
      <c r="H107" s="76">
        <f t="shared" si="104"/>
        <v>982.03660161462528</v>
      </c>
      <c r="I107" s="76">
        <f t="shared" si="104"/>
        <v>1129.4275425192791</v>
      </c>
      <c r="J107" s="76">
        <f t="shared" si="104"/>
        <v>1645.9575887897472</v>
      </c>
      <c r="K107" s="76">
        <f t="shared" si="104"/>
        <v>2157.8616740130751</v>
      </c>
      <c r="L107" s="76">
        <f t="shared" si="104"/>
        <v>2666.9433185519338</v>
      </c>
      <c r="M107" s="76">
        <f t="shared" si="104"/>
        <v>3171.3838395052203</v>
      </c>
      <c r="N107" s="76">
        <f t="shared" si="104"/>
        <v>3673.0608406699544</v>
      </c>
      <c r="O107" s="76">
        <f t="shared" si="104"/>
        <v>3958.2891477304329</v>
      </c>
      <c r="P107" s="76">
        <f t="shared" si="104"/>
        <v>4245.5127932861888</v>
      </c>
      <c r="Q107" s="76">
        <f t="shared" si="104"/>
        <v>4534.8366534548841</v>
      </c>
      <c r="R107" s="76">
        <f t="shared" si="104"/>
        <v>4826.3665638994244</v>
      </c>
      <c r="S107" s="76">
        <f t="shared" si="104"/>
        <v>5120.2093589512178</v>
      </c>
      <c r="T107" s="76">
        <f t="shared" si="104"/>
        <v>5210.1748807275626</v>
      </c>
      <c r="U107" s="76">
        <f t="shared" si="104"/>
        <v>5302.1575836271604</v>
      </c>
      <c r="V107" s="76">
        <f t="shared" si="104"/>
        <v>5396.1939951366603</v>
      </c>
      <c r="W107" s="76">
        <f t="shared" si="104"/>
        <v>5492.3214401343503</v>
      </c>
      <c r="X107" s="76">
        <f t="shared" si="104"/>
        <v>5590.5780556672162</v>
      </c>
      <c r="Y107" s="76">
        <f t="shared" si="104"/>
        <v>5685.0804670879106</v>
      </c>
      <c r="Z107" s="76">
        <f t="shared" si="104"/>
        <v>5781.7761068793752</v>
      </c>
      <c r="AA107" s="76">
        <f t="shared" si="104"/>
        <v>5880.7035292269238</v>
      </c>
      <c r="AB107" s="76">
        <f t="shared" si="104"/>
        <v>5981.9021524141062</v>
      </c>
      <c r="AC107" s="76">
        <f t="shared" si="104"/>
        <v>6085.4122744754659</v>
      </c>
    </row>
    <row r="108" spans="2:29" x14ac:dyDescent="0.3">
      <c r="B108" s="27" t="s">
        <v>245</v>
      </c>
      <c r="C108" s="28" t="s">
        <v>86</v>
      </c>
      <c r="D108" s="28" t="s">
        <v>87</v>
      </c>
      <c r="E108" s="170">
        <f t="shared" ref="E108" si="105">AVERAGE(SUM(E98,E100),(E107*(1/(1+E115))))</f>
        <v>82.085029632734475</v>
      </c>
      <c r="F108" s="170">
        <f t="shared" ref="F108" si="106">AVERAGE(SUM(F98,F100),(F107*(1/(1+F115))))</f>
        <v>295.41850700502346</v>
      </c>
      <c r="G108" s="170">
        <f t="shared" ref="G108" si="107">AVERAGE(SUM(G98,G100),(G107*(1/(1+G115))))</f>
        <v>573.65614616801099</v>
      </c>
      <c r="H108" s="170">
        <f t="shared" ref="H108" si="108">AVERAGE(SUM(H98,H100),(H107*(1/(1+H115))))</f>
        <v>847.98025242460426</v>
      </c>
      <c r="I108" s="170">
        <f t="shared" ref="I108" si="109">AVERAGE(SUM(I98,I100),(I107*(1/(1+I115))))</f>
        <v>1047.8829090588938</v>
      </c>
      <c r="J108" s="170">
        <f t="shared" ref="J108" si="110">AVERAGE(SUM(J98,J100),(J107*(1/(1+J115))))</f>
        <v>1373.2363663543797</v>
      </c>
      <c r="K108" s="170">
        <f t="shared" ref="K108" si="111">AVERAGE(SUM(K98,K100),(K107*(1/(1+K115))))</f>
        <v>1884.6101585289568</v>
      </c>
      <c r="L108" s="170">
        <f t="shared" ref="L108" si="112">AVERAGE(SUM(L98,L100),(L107*(1/(1+L115))))</f>
        <v>2392.2576463999349</v>
      </c>
      <c r="M108" s="170">
        <f t="shared" ref="M108" si="113">AVERAGE(SUM(M98,M100),(M107*(1/(1+M115))))</f>
        <v>2896.2177366081587</v>
      </c>
      <c r="N108" s="170">
        <f t="shared" ref="N108" si="114">AVERAGE(SUM(N98,N100),(N107*(1/(1+N115))))</f>
        <v>3396.4723282677605</v>
      </c>
      <c r="O108" s="170">
        <f t="shared" ref="O108" si="115">AVERAGE(SUM(O98,O100),(O107*(1/(1+O115))))</f>
        <v>3790.4794476753359</v>
      </c>
      <c r="P108" s="170">
        <f t="shared" ref="P108" si="116">AVERAGE(SUM(P98,P100),(P107*(1/(1+P115))))</f>
        <v>4075.0641859112457</v>
      </c>
      <c r="Q108" s="170">
        <f t="shared" ref="Q108" si="117">AVERAGE(SUM(Q98,Q100),(Q107*(1/(1+Q115))))</f>
        <v>4361.6837969071021</v>
      </c>
      <c r="R108" s="170">
        <f t="shared" ref="R108" si="118">AVERAGE(SUM(R98,R100),(R107*(1/(1+R115))))</f>
        <v>4650.4430295496131</v>
      </c>
      <c r="S108" s="170">
        <f t="shared" ref="S108" si="119">AVERAGE(SUM(S98,S100),(S107*(1/(1+S115))))</f>
        <v>4941.4476058039627</v>
      </c>
      <c r="T108" s="170">
        <f t="shared" ref="T108" si="120">AVERAGE(SUM(T98,T100),(T107*(1/(1+T115))))</f>
        <v>5134.8827106450699</v>
      </c>
      <c r="U108" s="170">
        <f t="shared" ref="U108" si="121">AVERAGE(SUM(U98,U100),(U107*(1/(1+U115))))</f>
        <v>5225.3174385303328</v>
      </c>
      <c r="V108" s="170">
        <f t="shared" ref="V108" si="122">AVERAGE(SUM(V98,V100),(V107*(1/(1+V115))))</f>
        <v>5317.7756534856844</v>
      </c>
      <c r="W108" s="170">
        <f t="shared" ref="W108" si="123">AVERAGE(SUM(W98,W100),(W107*(1/(1+W115))))</f>
        <v>5412.2940630327994</v>
      </c>
      <c r="X108" s="170">
        <f t="shared" ref="X108" si="124">AVERAGE(SUM(X98,X100),(X107*(1/(1+X115))))</f>
        <v>5508.9101747413151</v>
      </c>
      <c r="Y108" s="170">
        <f t="shared" ref="Y108" si="125">AVERAGE(SUM(Y98,Y100),(Y107*(1/(1+Y115))))</f>
        <v>5604.793794677169</v>
      </c>
      <c r="Z108" s="170">
        <f t="shared" ref="Z108" si="126">AVERAGE(SUM(Z98,Z100),(Z107*(1/(1+Z115))))</f>
        <v>5699.8250723518959</v>
      </c>
      <c r="AA108" s="170">
        <f t="shared" ref="AA108" si="127">AVERAGE(SUM(AA98,AA100),(AA107*(1/(1+AA115))))</f>
        <v>5797.0558722566766</v>
      </c>
      <c r="AB108" s="170">
        <f t="shared" ref="AB108" si="128">AVERAGE(SUM(AB98,AB100),(AB107*(1/(1+AB115))))</f>
        <v>5896.5249494814871</v>
      </c>
      <c r="AC108" s="170">
        <f t="shared" ref="AC108" si="129">AVERAGE(SUM(AC98,AC100),(AC107*(1/(1+AC115))))</f>
        <v>5998.2719259184778</v>
      </c>
    </row>
    <row r="109" spans="2:29" ht="15" thickBot="1" x14ac:dyDescent="0.35">
      <c r="B109" s="56" t="s">
        <v>232</v>
      </c>
      <c r="C109" s="57" t="s">
        <v>86</v>
      </c>
      <c r="D109" s="57" t="s">
        <v>87</v>
      </c>
      <c r="E109" s="75">
        <f t="shared" ref="E109" si="130">E105+E106</f>
        <v>3.1749920157552234</v>
      </c>
      <c r="F109" s="75">
        <f t="shared" ref="F109:AC109" si="131">F105+F106</f>
        <v>11.321979675178174</v>
      </c>
      <c r="G109" s="75">
        <f t="shared" si="131"/>
        <v>21.922303282307851</v>
      </c>
      <c r="H109" s="75">
        <f t="shared" si="131"/>
        <v>32.348680800835183</v>
      </c>
      <c r="I109" s="75">
        <f t="shared" si="131"/>
        <v>39.925243908167566</v>
      </c>
      <c r="J109" s="75">
        <f t="shared" si="131"/>
        <v>52.4187162059388</v>
      </c>
      <c r="K109" s="75">
        <f t="shared" si="131"/>
        <v>71.879483139027485</v>
      </c>
      <c r="L109" s="75">
        <f t="shared" si="131"/>
        <v>91.198974477615891</v>
      </c>
      <c r="M109" s="75">
        <f t="shared" si="131"/>
        <v>110.37758192075718</v>
      </c>
      <c r="N109" s="75">
        <f t="shared" si="131"/>
        <v>129.41572788031041</v>
      </c>
      <c r="O109" s="75">
        <f t="shared" si="131"/>
        <v>144.3460010226888</v>
      </c>
      <c r="P109" s="75">
        <f t="shared" si="131"/>
        <v>155.1774904940159</v>
      </c>
      <c r="Q109" s="75">
        <f t="shared" si="131"/>
        <v>166.08645585409582</v>
      </c>
      <c r="R109" s="75">
        <f t="shared" si="131"/>
        <v>177.07688398476628</v>
      </c>
      <c r="S109" s="75">
        <f t="shared" si="131"/>
        <v>188.15279881360777</v>
      </c>
      <c r="T109" s="75">
        <f t="shared" si="131"/>
        <v>195.45336658134596</v>
      </c>
      <c r="U109" s="75">
        <f t="shared" si="131"/>
        <v>198.89578991719213</v>
      </c>
      <c r="V109" s="75">
        <f t="shared" si="131"/>
        <v>202.41523526932767</v>
      </c>
      <c r="W109" s="75">
        <f t="shared" si="131"/>
        <v>206.01309991345357</v>
      </c>
      <c r="X109" s="75">
        <f t="shared" si="131"/>
        <v>209.69081157839898</v>
      </c>
      <c r="Y109" s="75">
        <f t="shared" si="131"/>
        <v>213.33887678644388</v>
      </c>
      <c r="Z109" s="75">
        <f t="shared" si="131"/>
        <v>216.95629118596321</v>
      </c>
      <c r="AA109" s="75">
        <f t="shared" si="131"/>
        <v>220.65742785842144</v>
      </c>
      <c r="AB109" s="75">
        <f t="shared" si="131"/>
        <v>224.44376202710669</v>
      </c>
      <c r="AC109" s="75">
        <f t="shared" si="131"/>
        <v>228.31680190926858</v>
      </c>
    </row>
    <row r="110" spans="2:29" ht="15" thickTop="1" x14ac:dyDescent="0.3"/>
    <row r="111" spans="2:29" x14ac:dyDescent="0.3">
      <c r="B111" s="32" t="s">
        <v>97</v>
      </c>
    </row>
    <row r="112" spans="2:29" x14ac:dyDescent="0.3">
      <c r="B112" s="206" t="s">
        <v>98</v>
      </c>
      <c r="C112" s="37" t="s">
        <v>86</v>
      </c>
      <c r="D112" s="195" t="s">
        <v>87</v>
      </c>
      <c r="E112" s="171">
        <f>E91</f>
        <v>0.63056633474304091</v>
      </c>
      <c r="F112" s="171">
        <f t="shared" ref="F112:AC112" si="132">F91</f>
        <v>3.5587669908132002</v>
      </c>
      <c r="G112" s="171">
        <f t="shared" si="132"/>
        <v>5.9580885924343168</v>
      </c>
      <c r="H112" s="171">
        <f t="shared" si="132"/>
        <v>8.8180168339606073</v>
      </c>
      <c r="I112" s="171">
        <f t="shared" si="132"/>
        <v>20.686829671816625</v>
      </c>
      <c r="J112" s="171">
        <f t="shared" si="132"/>
        <v>23.07417329099415</v>
      </c>
      <c r="K112" s="171">
        <f t="shared" si="132"/>
        <v>23.305300721442311</v>
      </c>
      <c r="L112" s="171">
        <f t="shared" si="132"/>
        <v>23.54918862746332</v>
      </c>
      <c r="M112" s="171">
        <f t="shared" si="132"/>
        <v>23.807539576962299</v>
      </c>
      <c r="N112" s="171">
        <f t="shared" si="132"/>
        <v>24.027418906028156</v>
      </c>
      <c r="O112" s="171">
        <f t="shared" si="132"/>
        <v>17.033649911448332</v>
      </c>
      <c r="P112" s="171">
        <f t="shared" si="132"/>
        <v>17.374322909677304</v>
      </c>
      <c r="Q112" s="171">
        <f t="shared" si="132"/>
        <v>17.721809367870851</v>
      </c>
      <c r="R112" s="171">
        <f t="shared" si="132"/>
        <v>18.076245555228265</v>
      </c>
      <c r="S112" s="171">
        <f t="shared" si="132"/>
        <v>18.437770466332832</v>
      </c>
      <c r="T112" s="171">
        <f t="shared" si="132"/>
        <v>0</v>
      </c>
      <c r="U112" s="171">
        <f t="shared" si="132"/>
        <v>0</v>
      </c>
      <c r="V112" s="171">
        <f t="shared" si="132"/>
        <v>0</v>
      </c>
      <c r="W112" s="171">
        <f t="shared" si="132"/>
        <v>0</v>
      </c>
      <c r="X112" s="171">
        <f t="shared" si="132"/>
        <v>0</v>
      </c>
      <c r="Y112" s="171">
        <f t="shared" si="132"/>
        <v>0</v>
      </c>
      <c r="Z112" s="171">
        <f t="shared" si="132"/>
        <v>0</v>
      </c>
      <c r="AA112" s="171">
        <f t="shared" si="132"/>
        <v>0</v>
      </c>
      <c r="AB112" s="171">
        <f t="shared" si="132"/>
        <v>0</v>
      </c>
      <c r="AC112" s="171">
        <f t="shared" si="132"/>
        <v>0</v>
      </c>
    </row>
    <row r="113" spans="2:29" x14ac:dyDescent="0.3">
      <c r="B113" s="3" t="s">
        <v>230</v>
      </c>
      <c r="C113" s="36" t="s">
        <v>86</v>
      </c>
      <c r="D113" s="36" t="s">
        <v>87</v>
      </c>
      <c r="E113" s="38">
        <f t="shared" ref="E113:AC113" si="133">E109</f>
        <v>3.1749920157552234</v>
      </c>
      <c r="F113" s="38">
        <f t="shared" si="133"/>
        <v>11.321979675178174</v>
      </c>
      <c r="G113" s="38">
        <f t="shared" si="133"/>
        <v>21.922303282307851</v>
      </c>
      <c r="H113" s="38">
        <f t="shared" si="133"/>
        <v>32.348680800835183</v>
      </c>
      <c r="I113" s="38">
        <f t="shared" si="133"/>
        <v>39.925243908167566</v>
      </c>
      <c r="J113" s="38">
        <f t="shared" si="133"/>
        <v>52.4187162059388</v>
      </c>
      <c r="K113" s="38">
        <f t="shared" si="133"/>
        <v>71.879483139027485</v>
      </c>
      <c r="L113" s="38">
        <f t="shared" si="133"/>
        <v>91.198974477615891</v>
      </c>
      <c r="M113" s="38">
        <f t="shared" si="133"/>
        <v>110.37758192075718</v>
      </c>
      <c r="N113" s="38">
        <f t="shared" si="133"/>
        <v>129.41572788031041</v>
      </c>
      <c r="O113" s="38">
        <f t="shared" si="133"/>
        <v>144.3460010226888</v>
      </c>
      <c r="P113" s="38">
        <f t="shared" si="133"/>
        <v>155.1774904940159</v>
      </c>
      <c r="Q113" s="38">
        <f t="shared" si="133"/>
        <v>166.08645585409582</v>
      </c>
      <c r="R113" s="38">
        <f t="shared" si="133"/>
        <v>177.07688398476628</v>
      </c>
      <c r="S113" s="38">
        <f t="shared" si="133"/>
        <v>188.15279881360777</v>
      </c>
      <c r="T113" s="38">
        <f t="shared" si="133"/>
        <v>195.45336658134596</v>
      </c>
      <c r="U113" s="38">
        <f t="shared" si="133"/>
        <v>198.89578991719213</v>
      </c>
      <c r="V113" s="38">
        <f t="shared" si="133"/>
        <v>202.41523526932767</v>
      </c>
      <c r="W113" s="38">
        <f t="shared" si="133"/>
        <v>206.01309991345357</v>
      </c>
      <c r="X113" s="38">
        <f t="shared" si="133"/>
        <v>209.69081157839898</v>
      </c>
      <c r="Y113" s="38">
        <f t="shared" si="133"/>
        <v>213.33887678644388</v>
      </c>
      <c r="Z113" s="38">
        <f t="shared" si="133"/>
        <v>216.95629118596321</v>
      </c>
      <c r="AA113" s="38">
        <f t="shared" si="133"/>
        <v>220.65742785842144</v>
      </c>
      <c r="AB113" s="38">
        <f t="shared" si="133"/>
        <v>224.44376202710669</v>
      </c>
      <c r="AC113" s="38">
        <f t="shared" si="133"/>
        <v>228.31680190926858</v>
      </c>
    </row>
    <row r="114" spans="2:29" x14ac:dyDescent="0.3">
      <c r="B114" s="21" t="s">
        <v>117</v>
      </c>
      <c r="C114" s="36"/>
      <c r="D114" s="36"/>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x14ac:dyDescent="0.3">
      <c r="B115" s="18" t="s">
        <v>246</v>
      </c>
      <c r="C115" s="36" t="s">
        <v>46</v>
      </c>
      <c r="D115" s="36"/>
      <c r="E115" s="39">
        <f>'Scenario Inputs'!J172</f>
        <v>3.2300000000000002E-2</v>
      </c>
      <c r="F115" s="39">
        <f>'Scenario Inputs'!K172</f>
        <v>3.2300000000000002E-2</v>
      </c>
      <c r="G115" s="39">
        <f>'Scenario Inputs'!L172</f>
        <v>3.2300000000000002E-2</v>
      </c>
      <c r="H115" s="39">
        <f>'Scenario Inputs'!M172</f>
        <v>3.2300000000000002E-2</v>
      </c>
      <c r="I115" s="39">
        <f>'Scenario Inputs'!N172</f>
        <v>3.2300000000000002E-2</v>
      </c>
      <c r="J115" s="39">
        <f>'Scenario Inputs'!O172</f>
        <v>3.2300000000000002E-2</v>
      </c>
      <c r="K115" s="39">
        <f>'Scenario Inputs'!P172</f>
        <v>3.2300000000000002E-2</v>
      </c>
      <c r="L115" s="39">
        <f>'Scenario Inputs'!Q172</f>
        <v>3.2300000000000002E-2</v>
      </c>
      <c r="M115" s="39">
        <f>'Scenario Inputs'!R172</f>
        <v>3.2300000000000002E-2</v>
      </c>
      <c r="N115" s="39">
        <f>'Scenario Inputs'!S172</f>
        <v>3.2300000000000002E-2</v>
      </c>
      <c r="O115" s="39">
        <f>'Scenario Inputs'!T172</f>
        <v>3.2300000000000002E-2</v>
      </c>
      <c r="P115" s="39">
        <f>'Scenario Inputs'!U172</f>
        <v>3.2300000000000002E-2</v>
      </c>
      <c r="Q115" s="39">
        <f>'Scenario Inputs'!V172</f>
        <v>3.2300000000000002E-2</v>
      </c>
      <c r="R115" s="39">
        <f>'Scenario Inputs'!W172</f>
        <v>3.2300000000000002E-2</v>
      </c>
      <c r="S115" s="39">
        <f>'Scenario Inputs'!X172</f>
        <v>3.2300000000000002E-2</v>
      </c>
      <c r="T115" s="39">
        <f>'Scenario Inputs'!Y172</f>
        <v>3.2300000000000002E-2</v>
      </c>
      <c r="U115" s="39">
        <f>'Scenario Inputs'!Z172</f>
        <v>3.2300000000000002E-2</v>
      </c>
      <c r="V115" s="39">
        <f>'Scenario Inputs'!AA172</f>
        <v>3.2300000000000002E-2</v>
      </c>
      <c r="W115" s="39">
        <f>'Scenario Inputs'!AB172</f>
        <v>3.2300000000000002E-2</v>
      </c>
      <c r="X115" s="39">
        <f>'Scenario Inputs'!AC172</f>
        <v>3.2300000000000002E-2</v>
      </c>
      <c r="Y115" s="39">
        <f>'Scenario Inputs'!AD172</f>
        <v>3.2300000000000002E-2</v>
      </c>
      <c r="Z115" s="39">
        <f>'Scenario Inputs'!AE172</f>
        <v>3.2300000000000002E-2</v>
      </c>
      <c r="AA115" s="39">
        <f>'Scenario Inputs'!AF172</f>
        <v>3.2300000000000002E-2</v>
      </c>
      <c r="AB115" s="39">
        <f>'Scenario Inputs'!AG172</f>
        <v>3.2300000000000002E-2</v>
      </c>
      <c r="AC115" s="39">
        <f>'Scenario Inputs'!AH172</f>
        <v>3.2300000000000002E-2</v>
      </c>
    </row>
    <row r="116" spans="2:29" x14ac:dyDescent="0.3">
      <c r="B116" s="18" t="s">
        <v>247</v>
      </c>
      <c r="C116" s="36" t="s">
        <v>86</v>
      </c>
      <c r="D116" s="36" t="s">
        <v>87</v>
      </c>
      <c r="E116" s="38">
        <f t="shared" ref="E116:AC116" si="134">E115*E108</f>
        <v>2.6513464571373238</v>
      </c>
      <c r="F116" s="38">
        <f t="shared" si="134"/>
        <v>9.5420177762622576</v>
      </c>
      <c r="G116" s="38">
        <f t="shared" si="134"/>
        <v>18.529093521226756</v>
      </c>
      <c r="H116" s="38">
        <f t="shared" si="134"/>
        <v>27.38976215331472</v>
      </c>
      <c r="I116" s="38">
        <f t="shared" si="134"/>
        <v>33.846617962602274</v>
      </c>
      <c r="J116" s="38">
        <f t="shared" si="134"/>
        <v>44.355534633246471</v>
      </c>
      <c r="K116" s="38">
        <f t="shared" si="134"/>
        <v>60.872908120485313</v>
      </c>
      <c r="L116" s="38">
        <f t="shared" si="134"/>
        <v>77.269921978717903</v>
      </c>
      <c r="M116" s="38">
        <f t="shared" si="134"/>
        <v>93.547832892443537</v>
      </c>
      <c r="N116" s="38">
        <f t="shared" si="134"/>
        <v>109.70605620304868</v>
      </c>
      <c r="O116" s="38">
        <f t="shared" si="134"/>
        <v>122.43248615991335</v>
      </c>
      <c r="P116" s="38">
        <f t="shared" si="134"/>
        <v>131.62457320493326</v>
      </c>
      <c r="Q116" s="38">
        <f t="shared" si="134"/>
        <v>140.88238664009941</v>
      </c>
      <c r="R116" s="38">
        <f t="shared" si="134"/>
        <v>150.20930985445253</v>
      </c>
      <c r="S116" s="38">
        <f t="shared" si="134"/>
        <v>159.60875766746801</v>
      </c>
      <c r="T116" s="38">
        <f t="shared" si="134"/>
        <v>165.85671155383577</v>
      </c>
      <c r="U116" s="38">
        <f t="shared" si="134"/>
        <v>168.77775326452976</v>
      </c>
      <c r="V116" s="38">
        <f t="shared" si="134"/>
        <v>171.76415360758762</v>
      </c>
      <c r="W116" s="38">
        <f t="shared" si="134"/>
        <v>174.81709823595943</v>
      </c>
      <c r="X116" s="38">
        <f t="shared" si="134"/>
        <v>177.93779864414449</v>
      </c>
      <c r="Y116" s="38">
        <f t="shared" si="134"/>
        <v>181.03483956807258</v>
      </c>
      <c r="Z116" s="38">
        <f t="shared" si="134"/>
        <v>184.10434983696624</v>
      </c>
      <c r="AA116" s="38">
        <f t="shared" si="134"/>
        <v>187.24490467389066</v>
      </c>
      <c r="AB116" s="38">
        <f t="shared" si="134"/>
        <v>190.45775586825204</v>
      </c>
      <c r="AC116" s="38">
        <f t="shared" si="134"/>
        <v>193.74418320716686</v>
      </c>
    </row>
    <row r="117" spans="2:29" ht="15" thickBot="1" x14ac:dyDescent="0.35">
      <c r="B117" s="218" t="s">
        <v>100</v>
      </c>
      <c r="C117" s="229" t="s">
        <v>86</v>
      </c>
      <c r="D117" s="230" t="s">
        <v>87</v>
      </c>
      <c r="E117" s="231">
        <f>E112+E113+E116</f>
        <v>6.4569048076355884</v>
      </c>
      <c r="F117" s="231">
        <f t="shared" ref="F117:AC117" si="135">F112+F113+F116</f>
        <v>24.42276444225363</v>
      </c>
      <c r="G117" s="231">
        <f t="shared" si="135"/>
        <v>46.409485395968922</v>
      </c>
      <c r="H117" s="231">
        <f t="shared" si="135"/>
        <v>68.556459788110516</v>
      </c>
      <c r="I117" s="231">
        <f t="shared" si="135"/>
        <v>94.458691542586465</v>
      </c>
      <c r="J117" s="231">
        <f t="shared" si="135"/>
        <v>119.84842413017941</v>
      </c>
      <c r="K117" s="231">
        <f t="shared" si="135"/>
        <v>156.0576919809551</v>
      </c>
      <c r="L117" s="231">
        <f t="shared" si="135"/>
        <v>192.01808508379713</v>
      </c>
      <c r="M117" s="231">
        <f t="shared" si="135"/>
        <v>227.732954390163</v>
      </c>
      <c r="N117" s="231">
        <f t="shared" si="135"/>
        <v>263.14920298938722</v>
      </c>
      <c r="O117" s="231">
        <f t="shared" si="135"/>
        <v>283.81213709405046</v>
      </c>
      <c r="P117" s="231">
        <f t="shared" si="135"/>
        <v>304.17638660862644</v>
      </c>
      <c r="Q117" s="231">
        <f t="shared" si="135"/>
        <v>324.69065186206609</v>
      </c>
      <c r="R117" s="231">
        <f t="shared" si="135"/>
        <v>345.36243939444705</v>
      </c>
      <c r="S117" s="231">
        <f t="shared" si="135"/>
        <v>366.19932694740862</v>
      </c>
      <c r="T117" s="231">
        <f t="shared" si="135"/>
        <v>361.3100781351817</v>
      </c>
      <c r="U117" s="231">
        <f t="shared" si="135"/>
        <v>367.67354318172193</v>
      </c>
      <c r="V117" s="231">
        <f t="shared" si="135"/>
        <v>374.17938887691525</v>
      </c>
      <c r="W117" s="231">
        <f t="shared" si="135"/>
        <v>380.83019814941304</v>
      </c>
      <c r="X117" s="231">
        <f t="shared" si="135"/>
        <v>387.62861022254344</v>
      </c>
      <c r="Y117" s="231">
        <f t="shared" si="135"/>
        <v>394.37371635451643</v>
      </c>
      <c r="Z117" s="231">
        <f t="shared" si="135"/>
        <v>401.06064102292942</v>
      </c>
      <c r="AA117" s="231">
        <f t="shared" si="135"/>
        <v>407.90233253231213</v>
      </c>
      <c r="AB117" s="231">
        <f t="shared" si="135"/>
        <v>414.90151789535872</v>
      </c>
      <c r="AC117" s="231">
        <f t="shared" si="135"/>
        <v>422.0609851164354</v>
      </c>
    </row>
    <row r="118" spans="2:29" s="35" customFormat="1" x14ac:dyDescent="0.3">
      <c r="B118" s="215" t="s">
        <v>101</v>
      </c>
      <c r="C118" s="137" t="s">
        <v>86</v>
      </c>
      <c r="D118" s="216" t="s">
        <v>87</v>
      </c>
      <c r="E118" s="52">
        <f>IF('Scenario Inputs'!$J$175=1,E116*('Scenario Inputs'!J$176*(1-'Scenario Inputs'!J$177)/E115)*(1/(1-'Scenario Inputs'!J$178)-1),0)</f>
        <v>0</v>
      </c>
      <c r="F118" s="52">
        <f>IF('Scenario Inputs'!$J$175=1,F116*('Scenario Inputs'!K$176*(1-'Scenario Inputs'!K$177)/F115)*(1/(1-'Scenario Inputs'!K$178)-1),0)</f>
        <v>0</v>
      </c>
      <c r="G118" s="52">
        <f>IF('Scenario Inputs'!$J$175=1,G116*('Scenario Inputs'!L$176*(1-'Scenario Inputs'!L$177)/G115)*(1/(1-'Scenario Inputs'!L$178)-1),0)</f>
        <v>0</v>
      </c>
      <c r="H118" s="52">
        <f>IF('Scenario Inputs'!$J$175=1,H116*('Scenario Inputs'!M$176*(1-'Scenario Inputs'!M$177)/H115)*(1/(1-'Scenario Inputs'!M$178)-1),0)</f>
        <v>0</v>
      </c>
      <c r="I118" s="52">
        <f>IF('Scenario Inputs'!$J$175=1,I116*('Scenario Inputs'!N$176*(1-'Scenario Inputs'!N$177)/I115)*(1/(1-'Scenario Inputs'!N$178)-1),0)</f>
        <v>0</v>
      </c>
      <c r="J118" s="52">
        <f>IF('Scenario Inputs'!$J$175=1,J116*('Scenario Inputs'!O$176*(1-'Scenario Inputs'!O$177)/J115)*(1/(1-'Scenario Inputs'!O$178)-1),0)</f>
        <v>0</v>
      </c>
      <c r="K118" s="52">
        <f>IF('Scenario Inputs'!$J$175=1,K116*('Scenario Inputs'!P$176*(1-'Scenario Inputs'!P$177)/K115)*(1/(1-'Scenario Inputs'!P$178)-1),0)</f>
        <v>0</v>
      </c>
      <c r="L118" s="52">
        <f>IF('Scenario Inputs'!$J$175=1,L116*('Scenario Inputs'!Q$176*(1-'Scenario Inputs'!Q$177)/L115)*(1/(1-'Scenario Inputs'!Q$178)-1),0)</f>
        <v>0</v>
      </c>
      <c r="M118" s="52">
        <f>IF('Scenario Inputs'!$J$175=1,M116*('Scenario Inputs'!R$176*(1-'Scenario Inputs'!R$177)/M115)*(1/(1-'Scenario Inputs'!R$178)-1),0)</f>
        <v>0</v>
      </c>
      <c r="N118" s="52">
        <f>IF('Scenario Inputs'!$J$175=1,N116*('Scenario Inputs'!S$176*(1-'Scenario Inputs'!S$177)/N115)*(1/(1-'Scenario Inputs'!S$178)-1),0)</f>
        <v>0</v>
      </c>
      <c r="O118" s="52">
        <f>IF('Scenario Inputs'!$J$175=1,O116*('Scenario Inputs'!T$176*(1-'Scenario Inputs'!T$177)/O115)*(1/(1-'Scenario Inputs'!T$178)-1),0)</f>
        <v>0</v>
      </c>
      <c r="P118" s="52">
        <f>IF('Scenario Inputs'!$J$175=1,P116*('Scenario Inputs'!U$176*(1-'Scenario Inputs'!U$177)/P115)*(1/(1-'Scenario Inputs'!U$178)-1),0)</f>
        <v>0</v>
      </c>
      <c r="Q118" s="52">
        <f>IF('Scenario Inputs'!$J$175=1,Q116*('Scenario Inputs'!V$176*(1-'Scenario Inputs'!V$177)/Q115)*(1/(1-'Scenario Inputs'!V$178)-1),0)</f>
        <v>0</v>
      </c>
      <c r="R118" s="52">
        <f>IF('Scenario Inputs'!$J$175=1,R116*('Scenario Inputs'!W$176*(1-'Scenario Inputs'!W$177)/R115)*(1/(1-'Scenario Inputs'!W$178)-1),0)</f>
        <v>0</v>
      </c>
      <c r="S118" s="52">
        <f>IF('Scenario Inputs'!$J$175=1,S116*('Scenario Inputs'!X$176*(1-'Scenario Inputs'!X$177)/S115)*(1/(1-'Scenario Inputs'!X$178)-1),0)</f>
        <v>0</v>
      </c>
      <c r="T118" s="52">
        <f>IF('Scenario Inputs'!$J$175=1,T116*('Scenario Inputs'!Y$176*(1-'Scenario Inputs'!Y$177)/T115)*(1/(1-'Scenario Inputs'!Y$178)-1),0)</f>
        <v>0</v>
      </c>
      <c r="U118" s="52">
        <f>IF('Scenario Inputs'!$J$175=1,U116*('Scenario Inputs'!Z$176*(1-'Scenario Inputs'!Z$177)/U115)*(1/(1-'Scenario Inputs'!Z$178)-1),0)</f>
        <v>0</v>
      </c>
      <c r="V118" s="52">
        <f>IF('Scenario Inputs'!$J$175=1,V116*('Scenario Inputs'!AA$176*(1-'Scenario Inputs'!AA$177)/V115)*(1/(1-'Scenario Inputs'!AA$178)-1),0)</f>
        <v>0</v>
      </c>
      <c r="W118" s="52">
        <f>IF('Scenario Inputs'!$J$175=1,W116*('Scenario Inputs'!AB$176*(1-'Scenario Inputs'!AB$177)/W115)*(1/(1-'Scenario Inputs'!AB$178)-1),0)</f>
        <v>0</v>
      </c>
      <c r="X118" s="52">
        <f>IF('Scenario Inputs'!$J$175=1,X116*('Scenario Inputs'!AC$176*(1-'Scenario Inputs'!AC$177)/X115)*(1/(1-'Scenario Inputs'!AC$178)-1),0)</f>
        <v>0</v>
      </c>
      <c r="Y118" s="52">
        <f>IF('Scenario Inputs'!$J$175=1,Y116*('Scenario Inputs'!AD$176*(1-'Scenario Inputs'!AD$177)/Y115)*(1/(1-'Scenario Inputs'!AD$178)-1),0)</f>
        <v>0</v>
      </c>
      <c r="Z118" s="52">
        <f>IF('Scenario Inputs'!$J$175=1,Z116*('Scenario Inputs'!AE$176*(1-'Scenario Inputs'!AE$177)/Z115)*(1/(1-'Scenario Inputs'!AE$178)-1),0)</f>
        <v>0</v>
      </c>
      <c r="AA118" s="52">
        <f>IF('Scenario Inputs'!$J$175=1,AA116*('Scenario Inputs'!AF$176*(1-'Scenario Inputs'!AF$177)/AA115)*(1/(1-'Scenario Inputs'!AF$178)-1),0)</f>
        <v>0</v>
      </c>
      <c r="AB118" s="52">
        <f>IF('Scenario Inputs'!$J$175=1,AB116*('Scenario Inputs'!AG$176*(1-'Scenario Inputs'!AG$177)/AB115)*(1/(1-'Scenario Inputs'!AG$178)-1),0)</f>
        <v>0</v>
      </c>
      <c r="AC118" s="52">
        <f>IF('Scenario Inputs'!$J$175=1,AC116*('Scenario Inputs'!AH$176*(1-'Scenario Inputs'!AH$177)/AC115)*(1/(1-'Scenario Inputs'!AH$178)-1),0)</f>
        <v>0</v>
      </c>
    </row>
    <row r="119" spans="2:29" s="35" customFormat="1" ht="15" thickBot="1" x14ac:dyDescent="0.35">
      <c r="B119" s="218" t="s">
        <v>102</v>
      </c>
      <c r="C119" s="218" t="s">
        <v>86</v>
      </c>
      <c r="D119" s="218" t="s">
        <v>87</v>
      </c>
      <c r="E119" s="222">
        <f>E117+E118</f>
        <v>6.4569048076355884</v>
      </c>
      <c r="F119" s="222">
        <f>F117+F118</f>
        <v>24.42276444225363</v>
      </c>
      <c r="G119" s="222">
        <f t="shared" ref="G119:AC119" si="136">G117+G118</f>
        <v>46.409485395968922</v>
      </c>
      <c r="H119" s="222">
        <f t="shared" si="136"/>
        <v>68.556459788110516</v>
      </c>
      <c r="I119" s="222">
        <f t="shared" si="136"/>
        <v>94.458691542586465</v>
      </c>
      <c r="J119" s="222">
        <f t="shared" si="136"/>
        <v>119.84842413017941</v>
      </c>
      <c r="K119" s="222">
        <f t="shared" si="136"/>
        <v>156.0576919809551</v>
      </c>
      <c r="L119" s="222">
        <f t="shared" si="136"/>
        <v>192.01808508379713</v>
      </c>
      <c r="M119" s="222">
        <f t="shared" si="136"/>
        <v>227.732954390163</v>
      </c>
      <c r="N119" s="222">
        <f t="shared" si="136"/>
        <v>263.14920298938722</v>
      </c>
      <c r="O119" s="222">
        <f t="shared" si="136"/>
        <v>283.81213709405046</v>
      </c>
      <c r="P119" s="222">
        <f t="shared" si="136"/>
        <v>304.17638660862644</v>
      </c>
      <c r="Q119" s="222">
        <f t="shared" si="136"/>
        <v>324.69065186206609</v>
      </c>
      <c r="R119" s="222">
        <f t="shared" si="136"/>
        <v>345.36243939444705</v>
      </c>
      <c r="S119" s="222">
        <f t="shared" si="136"/>
        <v>366.19932694740862</v>
      </c>
      <c r="T119" s="222">
        <f t="shared" si="136"/>
        <v>361.3100781351817</v>
      </c>
      <c r="U119" s="222">
        <f t="shared" si="136"/>
        <v>367.67354318172193</v>
      </c>
      <c r="V119" s="222">
        <f t="shared" si="136"/>
        <v>374.17938887691525</v>
      </c>
      <c r="W119" s="222">
        <f t="shared" si="136"/>
        <v>380.83019814941304</v>
      </c>
      <c r="X119" s="222">
        <f t="shared" si="136"/>
        <v>387.62861022254344</v>
      </c>
      <c r="Y119" s="222">
        <f t="shared" si="136"/>
        <v>394.37371635451643</v>
      </c>
      <c r="Z119" s="222">
        <f t="shared" si="136"/>
        <v>401.06064102292942</v>
      </c>
      <c r="AA119" s="222">
        <f t="shared" si="136"/>
        <v>407.90233253231213</v>
      </c>
      <c r="AB119" s="222">
        <f t="shared" si="136"/>
        <v>414.90151789535872</v>
      </c>
      <c r="AC119" s="222">
        <f t="shared" si="136"/>
        <v>422.0609851164354</v>
      </c>
    </row>
    <row r="120" spans="2:29" ht="15" thickBot="1" x14ac:dyDescent="0.35">
      <c r="B120" s="215" t="s">
        <v>103</v>
      </c>
      <c r="C120" s="232"/>
      <c r="D120" s="233"/>
      <c r="E120" s="52">
        <f>'Scenario Inputs'!J180</f>
        <v>1.01</v>
      </c>
      <c r="F120" s="52">
        <f>'Scenario Inputs'!K180</f>
        <v>1.01</v>
      </c>
      <c r="G120" s="52">
        <f>'Scenario Inputs'!L180</f>
        <v>1.01</v>
      </c>
      <c r="H120" s="52">
        <f>'Scenario Inputs'!M180</f>
        <v>1.01</v>
      </c>
      <c r="I120" s="52">
        <f>'Scenario Inputs'!N180</f>
        <v>1.01</v>
      </c>
      <c r="J120" s="52">
        <f>'Scenario Inputs'!O180</f>
        <v>1.01</v>
      </c>
      <c r="K120" s="52">
        <f>'Scenario Inputs'!P180</f>
        <v>1.01</v>
      </c>
      <c r="L120" s="52">
        <f>'Scenario Inputs'!Q180</f>
        <v>1.01</v>
      </c>
      <c r="M120" s="52">
        <f>'Scenario Inputs'!R180</f>
        <v>1.01</v>
      </c>
      <c r="N120" s="52">
        <f>'Scenario Inputs'!S180</f>
        <v>1.01</v>
      </c>
      <c r="O120" s="52">
        <f>'Scenario Inputs'!T180</f>
        <v>1.01</v>
      </c>
      <c r="P120" s="52">
        <f>'Scenario Inputs'!U180</f>
        <v>1.01</v>
      </c>
      <c r="Q120" s="52">
        <f>'Scenario Inputs'!V180</f>
        <v>1.01</v>
      </c>
      <c r="R120" s="52">
        <f>'Scenario Inputs'!W180</f>
        <v>1.01</v>
      </c>
      <c r="S120" s="52">
        <f>'Scenario Inputs'!X180</f>
        <v>1.01</v>
      </c>
      <c r="T120" s="52">
        <f>'Scenario Inputs'!Y180</f>
        <v>1.01</v>
      </c>
      <c r="U120" s="52">
        <f>'Scenario Inputs'!Z180</f>
        <v>1.01</v>
      </c>
      <c r="V120" s="52">
        <f>'Scenario Inputs'!AA180</f>
        <v>1.01</v>
      </c>
      <c r="W120" s="52">
        <f>'Scenario Inputs'!AB180</f>
        <v>1.01</v>
      </c>
      <c r="X120" s="52">
        <f>'Scenario Inputs'!AC180</f>
        <v>1.01</v>
      </c>
      <c r="Y120" s="52">
        <f>'Scenario Inputs'!AD180</f>
        <v>1.01</v>
      </c>
      <c r="Z120" s="52">
        <f>'Scenario Inputs'!AE180</f>
        <v>1.01</v>
      </c>
      <c r="AA120" s="52">
        <f>'Scenario Inputs'!AF180</f>
        <v>1.01</v>
      </c>
      <c r="AB120" s="52">
        <f>'Scenario Inputs'!AG180</f>
        <v>1.01</v>
      </c>
      <c r="AC120" s="52">
        <f>'Scenario Inputs'!AH180</f>
        <v>1.01</v>
      </c>
    </row>
    <row r="121" spans="2:29" x14ac:dyDescent="0.3">
      <c r="B121" s="234" t="s">
        <v>104</v>
      </c>
      <c r="C121" s="235" t="s">
        <v>86</v>
      </c>
      <c r="D121" s="236" t="s">
        <v>87</v>
      </c>
      <c r="E121" s="237">
        <f>E120*E119</f>
        <v>6.5214738557119443</v>
      </c>
      <c r="F121" s="237">
        <f>F120*F119</f>
        <v>24.666992086676167</v>
      </c>
      <c r="G121" s="237">
        <f t="shared" ref="G121:AC121" si="137">G120*G119</f>
        <v>46.873580249928608</v>
      </c>
      <c r="H121" s="237">
        <f t="shared" si="137"/>
        <v>69.242024385991627</v>
      </c>
      <c r="I121" s="237">
        <f t="shared" si="137"/>
        <v>95.403278458012323</v>
      </c>
      <c r="J121" s="237">
        <f t="shared" si="137"/>
        <v>121.04690837148121</v>
      </c>
      <c r="K121" s="237">
        <f t="shared" si="137"/>
        <v>157.61826890076466</v>
      </c>
      <c r="L121" s="237">
        <f t="shared" si="137"/>
        <v>193.9382659346351</v>
      </c>
      <c r="M121" s="237">
        <f t="shared" si="137"/>
        <v>230.01028393406463</v>
      </c>
      <c r="N121" s="237">
        <f t="shared" si="137"/>
        <v>265.7806950192811</v>
      </c>
      <c r="O121" s="237">
        <f t="shared" si="137"/>
        <v>286.65025846499094</v>
      </c>
      <c r="P121" s="237">
        <f t="shared" si="137"/>
        <v>307.21815047471273</v>
      </c>
      <c r="Q121" s="237">
        <f t="shared" si="137"/>
        <v>327.93755838068677</v>
      </c>
      <c r="R121" s="237">
        <f t="shared" si="137"/>
        <v>348.81606378839155</v>
      </c>
      <c r="S121" s="237">
        <f t="shared" si="137"/>
        <v>369.86132021688269</v>
      </c>
      <c r="T121" s="237">
        <f t="shared" si="137"/>
        <v>364.92317891653352</v>
      </c>
      <c r="U121" s="237">
        <f t="shared" si="137"/>
        <v>371.35027861353916</v>
      </c>
      <c r="V121" s="237">
        <f t="shared" si="137"/>
        <v>377.92118276568442</v>
      </c>
      <c r="W121" s="237">
        <f t="shared" si="137"/>
        <v>384.63850013090718</v>
      </c>
      <c r="X121" s="237">
        <f t="shared" si="137"/>
        <v>391.50489632476888</v>
      </c>
      <c r="Y121" s="237">
        <f t="shared" si="137"/>
        <v>398.3174535180616</v>
      </c>
      <c r="Z121" s="237">
        <f t="shared" si="137"/>
        <v>405.0712474331587</v>
      </c>
      <c r="AA121" s="237">
        <f t="shared" si="137"/>
        <v>411.98135585763526</v>
      </c>
      <c r="AB121" s="237">
        <f t="shared" si="137"/>
        <v>419.05053307431234</v>
      </c>
      <c r="AC121" s="237">
        <f t="shared" si="137"/>
        <v>426.28159496759974</v>
      </c>
    </row>
    <row r="122" spans="2:29" ht="15" thickBot="1" x14ac:dyDescent="0.35">
      <c r="B122" s="238" t="s">
        <v>104</v>
      </c>
      <c r="C122" s="209" t="s">
        <v>86</v>
      </c>
      <c r="D122" s="205" t="s">
        <v>51</v>
      </c>
      <c r="E122" s="204">
        <f>E121*('Scenario Inputs'!$G$3/'Scenario Inputs'!J3)</f>
        <v>5.9364507537562741</v>
      </c>
      <c r="F122" s="204">
        <f>F121*('Scenario Inputs'!$G$3/'Scenario Inputs'!K3)</f>
        <v>22.013907364410446</v>
      </c>
      <c r="G122" s="204">
        <f>G121*('Scenario Inputs'!$G$3/'Scenario Inputs'!L3)</f>
        <v>41.011806060279156</v>
      </c>
      <c r="H122" s="204">
        <f>H121*('Scenario Inputs'!$G$3/'Scenario Inputs'!M3)</f>
        <v>59.39506380148292</v>
      </c>
      <c r="I122" s="204">
        <f>I121*('Scenario Inputs'!$G$3/'Scenario Inputs'!N3)</f>
        <v>80.231280561817002</v>
      </c>
      <c r="J122" s="204">
        <f>J121*('Scenario Inputs'!$G$3/'Scenario Inputs'!O3)</f>
        <v>99.80078441811493</v>
      </c>
      <c r="K122" s="204">
        <f>K121*('Scenario Inputs'!$G$3/'Scenario Inputs'!P3)</f>
        <v>127.40504767744731</v>
      </c>
      <c r="L122" s="204">
        <f>L121*('Scenario Inputs'!$G$3/'Scenario Inputs'!Q3)</f>
        <v>153.68922396013045</v>
      </c>
      <c r="M122" s="204">
        <f>M121*('Scenario Inputs'!$G$3/'Scenario Inputs'!R3)</f>
        <v>178.70100373413109</v>
      </c>
      <c r="N122" s="204">
        <f>N121*('Scenario Inputs'!$G$3/'Scenario Inputs'!S3)</f>
        <v>202.4431092211496</v>
      </c>
      <c r="O122" s="204">
        <f>O121*('Scenario Inputs'!$G$3/'Scenario Inputs'!T3)</f>
        <v>214.05813238089834</v>
      </c>
      <c r="P122" s="204">
        <f>P121*('Scenario Inputs'!$G$3/'Scenario Inputs'!U3)</f>
        <v>224.91897349632757</v>
      </c>
      <c r="Q122" s="204">
        <f>Q121*('Scenario Inputs'!$G$3/'Scenario Inputs'!V3)</f>
        <v>235.38035287553123</v>
      </c>
      <c r="R122" s="204">
        <f>R121*('Scenario Inputs'!$G$3/'Scenario Inputs'!W3)</f>
        <v>245.45696272116786</v>
      </c>
      <c r="S122" s="204">
        <f>S121*('Scenario Inputs'!$G$3/'Scenario Inputs'!X3)</f>
        <v>255.16295485668195</v>
      </c>
      <c r="T122" s="204">
        <f>T121*('Scenario Inputs'!$G$3/'Scenario Inputs'!Y3)</f>
        <v>246.81979364546146</v>
      </c>
      <c r="U122" s="204">
        <f>U121*('Scenario Inputs'!$G$3/'Scenario Inputs'!Z3)</f>
        <v>246.24199313945863</v>
      </c>
      <c r="V122" s="204">
        <f>V121*('Scenario Inputs'!$G$3/'Scenario Inputs'!AA3)</f>
        <v>245.68544413606637</v>
      </c>
      <c r="W122" s="204">
        <f>W121*('Scenario Inputs'!$G$3/'Scenario Inputs'!AB3)</f>
        <v>245.14936500501904</v>
      </c>
      <c r="X122" s="204">
        <f>X121*('Scenario Inputs'!$G$3/'Scenario Inputs'!AC3)</f>
        <v>244.63300286441151</v>
      </c>
      <c r="Y122" s="204">
        <f>Y121*('Scenario Inputs'!$G$3/'Scenario Inputs'!AD3)</f>
        <v>244.00965642925388</v>
      </c>
      <c r="Z122" s="204">
        <f>Z121*('Scenario Inputs'!$G$3/'Scenario Inputs'!AE3)</f>
        <v>243.2814089211019</v>
      </c>
      <c r="AA122" s="204">
        <f>AA121*('Scenario Inputs'!$G$3/'Scenario Inputs'!AF3)</f>
        <v>242.57994635629976</v>
      </c>
      <c r="AB122" s="204">
        <f>AB121*('Scenario Inputs'!$G$3/'Scenario Inputs'!AG3)</f>
        <v>241.90428358463103</v>
      </c>
      <c r="AC122" s="204">
        <f>AC121*('Scenario Inputs'!$G$3/'Scenario Inputs'!AH3)</f>
        <v>241.25347168970424</v>
      </c>
    </row>
    <row r="123" spans="2:29" x14ac:dyDescent="0.3">
      <c r="B123" s="34"/>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row>
    <row r="124" spans="2:29" x14ac:dyDescent="0.3">
      <c r="B124" s="45" t="s">
        <v>118</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row>
    <row r="125" spans="2:29" x14ac:dyDescent="0.3">
      <c r="B125" s="47" t="s">
        <v>106</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row>
    <row r="126" spans="2:29" x14ac:dyDescent="0.3">
      <c r="B126" s="48" t="s">
        <v>107</v>
      </c>
      <c r="C126" s="36" t="s">
        <v>46</v>
      </c>
      <c r="D126" s="49"/>
      <c r="E126" s="53">
        <f>'Scenario Inputs'!J185</f>
        <v>0.81110000000000004</v>
      </c>
      <c r="F126" s="53">
        <f>'Scenario Inputs'!K185</f>
        <v>0.81110000000000004</v>
      </c>
      <c r="G126" s="53">
        <f>'Scenario Inputs'!L185</f>
        <v>0.81110000000000004</v>
      </c>
      <c r="H126" s="53">
        <f>'Scenario Inputs'!M185</f>
        <v>0.81110000000000004</v>
      </c>
      <c r="I126" s="53">
        <f>'Scenario Inputs'!N185</f>
        <v>0.81110000000000004</v>
      </c>
      <c r="J126" s="53">
        <f>'Scenario Inputs'!O185</f>
        <v>0.81110000000000004</v>
      </c>
      <c r="K126" s="53">
        <f>'Scenario Inputs'!P185</f>
        <v>0.81110000000000004</v>
      </c>
      <c r="L126" s="53">
        <f>'Scenario Inputs'!Q185</f>
        <v>0.81110000000000004</v>
      </c>
      <c r="M126" s="53">
        <f>'Scenario Inputs'!R185</f>
        <v>0.81110000000000004</v>
      </c>
      <c r="N126" s="53">
        <f>'Scenario Inputs'!S185</f>
        <v>0.81110000000000004</v>
      </c>
      <c r="O126" s="53">
        <f>'Scenario Inputs'!T185</f>
        <v>0.81110000000000004</v>
      </c>
      <c r="P126" s="53">
        <f>'Scenario Inputs'!U185</f>
        <v>0.81110000000000004</v>
      </c>
      <c r="Q126" s="53">
        <f>'Scenario Inputs'!V185</f>
        <v>0.81110000000000004</v>
      </c>
      <c r="R126" s="53">
        <f>'Scenario Inputs'!W185</f>
        <v>0.81110000000000004</v>
      </c>
      <c r="S126" s="53">
        <f>'Scenario Inputs'!X185</f>
        <v>0.81110000000000004</v>
      </c>
      <c r="T126" s="53">
        <f>'Scenario Inputs'!Y185</f>
        <v>0.81110000000000004</v>
      </c>
      <c r="U126" s="53">
        <f>'Scenario Inputs'!Z185</f>
        <v>0.81110000000000004</v>
      </c>
      <c r="V126" s="53">
        <f>'Scenario Inputs'!AA185</f>
        <v>0.81110000000000004</v>
      </c>
      <c r="W126" s="53">
        <f>'Scenario Inputs'!AB185</f>
        <v>0.81110000000000004</v>
      </c>
      <c r="X126" s="53">
        <f>'Scenario Inputs'!AC185</f>
        <v>0.81110000000000004</v>
      </c>
      <c r="Y126" s="53">
        <f>'Scenario Inputs'!AD185</f>
        <v>0.81110000000000004</v>
      </c>
      <c r="Z126" s="53">
        <f>'Scenario Inputs'!AE185</f>
        <v>0.81110000000000004</v>
      </c>
      <c r="AA126" s="53">
        <f>'Scenario Inputs'!AF185</f>
        <v>0.81110000000000004</v>
      </c>
      <c r="AB126" s="53">
        <f>'Scenario Inputs'!AG185</f>
        <v>0.81110000000000004</v>
      </c>
      <c r="AC126" s="53">
        <f>'Scenario Inputs'!AH185</f>
        <v>0.81110000000000004</v>
      </c>
    </row>
    <row r="127" spans="2:29" x14ac:dyDescent="0.3">
      <c r="B127" s="48" t="s">
        <v>108</v>
      </c>
      <c r="C127" s="36" t="s">
        <v>86</v>
      </c>
      <c r="D127" s="49" t="s">
        <v>51</v>
      </c>
      <c r="E127" s="52">
        <f>E122*E126</f>
        <v>4.8150552063717145</v>
      </c>
      <c r="F127" s="52">
        <f t="shared" ref="F127:AC127" si="138">F122*F126</f>
        <v>17.855480263273314</v>
      </c>
      <c r="G127" s="52">
        <f t="shared" si="138"/>
        <v>33.264675895492424</v>
      </c>
      <c r="H127" s="52">
        <f t="shared" si="138"/>
        <v>48.175336249382802</v>
      </c>
      <c r="I127" s="52">
        <f t="shared" si="138"/>
        <v>65.075591663689778</v>
      </c>
      <c r="J127" s="52">
        <f t="shared" si="138"/>
        <v>80.948416241533025</v>
      </c>
      <c r="K127" s="52">
        <f t="shared" si="138"/>
        <v>103.33823417117752</v>
      </c>
      <c r="L127" s="52">
        <f t="shared" si="138"/>
        <v>124.65732955406182</v>
      </c>
      <c r="M127" s="52">
        <f t="shared" si="138"/>
        <v>144.94438412875374</v>
      </c>
      <c r="N127" s="52">
        <f t="shared" si="138"/>
        <v>164.20160588927445</v>
      </c>
      <c r="O127" s="52">
        <f t="shared" si="138"/>
        <v>173.62255117414665</v>
      </c>
      <c r="P127" s="52">
        <f t="shared" si="138"/>
        <v>182.43177940287129</v>
      </c>
      <c r="Q127" s="52">
        <f t="shared" si="138"/>
        <v>190.91700421734339</v>
      </c>
      <c r="R127" s="52">
        <f t="shared" si="138"/>
        <v>199.09014246313924</v>
      </c>
      <c r="S127" s="52">
        <f t="shared" si="138"/>
        <v>206.96267268425473</v>
      </c>
      <c r="T127" s="52">
        <f t="shared" si="138"/>
        <v>200.1955346258338</v>
      </c>
      <c r="U127" s="52">
        <f t="shared" si="138"/>
        <v>199.72688063541491</v>
      </c>
      <c r="V127" s="52">
        <f t="shared" si="138"/>
        <v>199.27546373876345</v>
      </c>
      <c r="W127" s="52">
        <f t="shared" si="138"/>
        <v>198.84064995557094</v>
      </c>
      <c r="X127" s="52">
        <f t="shared" si="138"/>
        <v>198.42182862332419</v>
      </c>
      <c r="Y127" s="52">
        <f t="shared" si="138"/>
        <v>197.91623232976784</v>
      </c>
      <c r="Z127" s="52">
        <f t="shared" si="138"/>
        <v>197.32555077590575</v>
      </c>
      <c r="AA127" s="52">
        <f t="shared" si="138"/>
        <v>196.75659448959473</v>
      </c>
      <c r="AB127" s="52">
        <f t="shared" si="138"/>
        <v>196.20856441549424</v>
      </c>
      <c r="AC127" s="52">
        <f t="shared" si="138"/>
        <v>195.68069088751912</v>
      </c>
    </row>
    <row r="128" spans="2:29" x14ac:dyDescent="0.3">
      <c r="B128" s="60" t="s">
        <v>109</v>
      </c>
      <c r="C128" s="46" t="s">
        <v>82</v>
      </c>
      <c r="D128" s="49"/>
      <c r="E128" s="55">
        <f>'Scenario Inputs'!J190</f>
        <v>1388.9063055734059</v>
      </c>
      <c r="F128" s="55">
        <f>'Scenario Inputs'!K190</f>
        <v>1397.2321588474472</v>
      </c>
      <c r="G128" s="55">
        <f>'Scenario Inputs'!L190</f>
        <v>1405.8543633493218</v>
      </c>
      <c r="H128" s="55">
        <f>'Scenario Inputs'!M190</f>
        <v>1414.3491889025322</v>
      </c>
      <c r="I128" s="55">
        <f>'Scenario Inputs'!N190</f>
        <v>1422.710778738475</v>
      </c>
      <c r="J128" s="55">
        <f>'Scenario Inputs'!O190</f>
        <v>1431.0591419028269</v>
      </c>
      <c r="K128" s="55">
        <f>'Scenario Inputs'!P190</f>
        <v>1439.4084676635209</v>
      </c>
      <c r="L128" s="55">
        <f>'Scenario Inputs'!Q190</f>
        <v>1447.8178292780972</v>
      </c>
      <c r="M128" s="55">
        <f>'Scenario Inputs'!R190</f>
        <v>1456.1564622442193</v>
      </c>
      <c r="N128" s="55">
        <f>'Scenario Inputs'!S190</f>
        <v>1464.4167881888034</v>
      </c>
      <c r="O128" s="55">
        <f>'Scenario Inputs'!T190</f>
        <v>1472.641354821199</v>
      </c>
      <c r="P128" s="55">
        <f>'Scenario Inputs'!U190</f>
        <v>1480.9607023923654</v>
      </c>
      <c r="Q128" s="55">
        <f>'Scenario Inputs'!V190</f>
        <v>1489.1506883022228</v>
      </c>
      <c r="R128" s="55">
        <f>'Scenario Inputs'!W190</f>
        <v>1497.2560342527495</v>
      </c>
      <c r="S128" s="55">
        <f>'Scenario Inputs'!X190</f>
        <v>1505.2862426172455</v>
      </c>
      <c r="T128" s="55">
        <f>'Scenario Inputs'!Y190</f>
        <v>1513.4004991083559</v>
      </c>
      <c r="U128" s="55">
        <f>'Scenario Inputs'!Z190</f>
        <v>1522.2468678305713</v>
      </c>
      <c r="V128" s="55">
        <f>'Scenario Inputs'!AA190</f>
        <v>1530.51222485173</v>
      </c>
      <c r="W128" s="55">
        <f>'Scenario Inputs'!AB190</f>
        <v>1538.8247086267888</v>
      </c>
      <c r="X128" s="55">
        <f>'Scenario Inputs'!AC190</f>
        <v>1547.1269799829824</v>
      </c>
      <c r="Y128" s="55">
        <f>'Scenario Inputs'!AD190</f>
        <v>1555.2622791618478</v>
      </c>
      <c r="Z128" s="55">
        <f>'Scenario Inputs'!AE190</f>
        <v>1563.5648651068109</v>
      </c>
      <c r="AA128" s="55">
        <f>'Scenario Inputs'!AF190</f>
        <v>1572.002983756659</v>
      </c>
      <c r="AB128" s="55">
        <f>'Scenario Inputs'!AG190</f>
        <v>1580.3355389304616</v>
      </c>
      <c r="AC128" s="55">
        <f>'Scenario Inputs'!AH190</f>
        <v>1588.5257704099222</v>
      </c>
    </row>
    <row r="129" spans="2:29" ht="15" thickBot="1" x14ac:dyDescent="0.35">
      <c r="B129" s="152" t="s">
        <v>110</v>
      </c>
      <c r="C129" s="153" t="s">
        <v>115</v>
      </c>
      <c r="D129" s="154" t="s">
        <v>51</v>
      </c>
      <c r="E129" s="155">
        <f t="shared" ref="E129:AC129" si="139">(E127*1000000)/(E128*1000)</f>
        <v>3.4667962749177907</v>
      </c>
      <c r="F129" s="155">
        <f t="shared" si="139"/>
        <v>12.77917928685666</v>
      </c>
      <c r="G129" s="155">
        <f t="shared" si="139"/>
        <v>23.661537612076916</v>
      </c>
      <c r="H129" s="155">
        <f t="shared" si="139"/>
        <v>34.061840334326895</v>
      </c>
      <c r="I129" s="155">
        <f t="shared" si="139"/>
        <v>45.74056275963035</v>
      </c>
      <c r="J129" s="155">
        <f t="shared" si="139"/>
        <v>56.565388439431565</v>
      </c>
      <c r="K129" s="155">
        <f t="shared" si="139"/>
        <v>71.792153855339194</v>
      </c>
      <c r="L129" s="155">
        <f t="shared" si="139"/>
        <v>86.10014812168582</v>
      </c>
      <c r="M129" s="155">
        <f t="shared" si="139"/>
        <v>99.539017878179365</v>
      </c>
      <c r="N129" s="155">
        <f t="shared" si="139"/>
        <v>112.12764508959205</v>
      </c>
      <c r="O129" s="155">
        <f t="shared" si="139"/>
        <v>117.89873386736926</v>
      </c>
      <c r="P129" s="155">
        <f t="shared" si="139"/>
        <v>123.18475372652924</v>
      </c>
      <c r="Q129" s="155">
        <f t="shared" si="139"/>
        <v>128.20529562055765</v>
      </c>
      <c r="R129" s="155">
        <f t="shared" si="139"/>
        <v>132.9700050683056</v>
      </c>
      <c r="S129" s="155">
        <f t="shared" si="139"/>
        <v>137.4905760942903</v>
      </c>
      <c r="T129" s="155">
        <f t="shared" si="139"/>
        <v>132.28192718568692</v>
      </c>
      <c r="U129" s="155">
        <f t="shared" si="139"/>
        <v>131.20531554783588</v>
      </c>
      <c r="V129" s="155">
        <f t="shared" si="139"/>
        <v>130.20181119955998</v>
      </c>
      <c r="W129" s="155">
        <f t="shared" si="139"/>
        <v>129.21591968263343</v>
      </c>
      <c r="X129" s="155">
        <f t="shared" si="139"/>
        <v>128.25180556640976</v>
      </c>
      <c r="Y129" s="155">
        <f t="shared" si="139"/>
        <v>127.25585580100842</v>
      </c>
      <c r="Z129" s="155">
        <f t="shared" si="139"/>
        <v>126.20234387425045</v>
      </c>
      <c r="AA129" s="155">
        <f t="shared" si="139"/>
        <v>125.16299047944555</v>
      </c>
      <c r="AB129" s="155">
        <f t="shared" si="139"/>
        <v>124.15626908465536</v>
      </c>
      <c r="AC129" s="155">
        <f t="shared" si="139"/>
        <v>123.1838315326942</v>
      </c>
    </row>
    <row r="130" spans="2:29" ht="15" thickTop="1" x14ac:dyDescent="0.3"/>
    <row r="132" spans="2:29" ht="15.6" x14ac:dyDescent="0.3">
      <c r="B132" s="162" t="s">
        <v>119</v>
      </c>
      <c r="E132" s="7" t="s">
        <v>18</v>
      </c>
      <c r="F132" s="7" t="s">
        <v>19</v>
      </c>
      <c r="G132" s="7" t="s">
        <v>20</v>
      </c>
      <c r="H132" s="7" t="s">
        <v>21</v>
      </c>
      <c r="I132" s="7" t="s">
        <v>22</v>
      </c>
      <c r="J132" s="7" t="s">
        <v>23</v>
      </c>
      <c r="K132" s="7" t="s">
        <v>24</v>
      </c>
      <c r="L132" s="7" t="s">
        <v>25</v>
      </c>
      <c r="M132" s="7" t="s">
        <v>26</v>
      </c>
      <c r="N132" s="7" t="s">
        <v>27</v>
      </c>
      <c r="O132" s="7" t="s">
        <v>28</v>
      </c>
      <c r="P132" s="7" t="s">
        <v>29</v>
      </c>
      <c r="Q132" s="7" t="s">
        <v>30</v>
      </c>
      <c r="R132" s="7" t="s">
        <v>31</v>
      </c>
      <c r="S132" s="7" t="s">
        <v>32</v>
      </c>
      <c r="T132" s="7" t="s">
        <v>33</v>
      </c>
      <c r="U132" s="7" t="s">
        <v>34</v>
      </c>
      <c r="V132" s="7" t="s">
        <v>35</v>
      </c>
      <c r="W132" s="7" t="s">
        <v>36</v>
      </c>
      <c r="X132" s="7" t="s">
        <v>37</v>
      </c>
      <c r="Y132" s="7" t="s">
        <v>38</v>
      </c>
      <c r="Z132" s="7" t="s">
        <v>39</v>
      </c>
      <c r="AA132" s="7" t="s">
        <v>40</v>
      </c>
      <c r="AB132" s="7" t="s">
        <v>41</v>
      </c>
      <c r="AC132" s="7" t="s">
        <v>42</v>
      </c>
    </row>
    <row r="133" spans="2:29" x14ac:dyDescent="0.3">
      <c r="B133" s="2" t="s">
        <v>85</v>
      </c>
      <c r="C133" s="2" t="s">
        <v>86</v>
      </c>
      <c r="D133" s="2" t="s">
        <v>87</v>
      </c>
      <c r="E133" s="72">
        <f>'Scenario Inputs'!J84*('Scenario Inputs'!J3/'Scenario Inputs'!$G$3)</f>
        <v>12.578370266215712</v>
      </c>
      <c r="F133" s="72">
        <f>'Scenario Inputs'!K84*('Scenario Inputs'!K3/'Scenario Inputs'!$G$3)</f>
        <v>26.159626627054458</v>
      </c>
      <c r="G133" s="72">
        <f>'Scenario Inputs'!L84*('Scenario Inputs'!L3/'Scenario Inputs'!$G$3)</f>
        <v>49.208805744726561</v>
      </c>
      <c r="H133" s="72">
        <f>'Scenario Inputs'!M84*('Scenario Inputs'!M3/'Scenario Inputs'!$G$3)</f>
        <v>34.664692035671429</v>
      </c>
      <c r="I133" s="72">
        <f>'Scenario Inputs'!N84*('Scenario Inputs'!N3/'Scenario Inputs'!$G$3)</f>
        <v>14.147950763653169</v>
      </c>
      <c r="J133" s="72">
        <f>'Scenario Inputs'!O84*('Scenario Inputs'!O3/'Scenario Inputs'!$G$3)</f>
        <v>20.50018802180292</v>
      </c>
      <c r="K133" s="72">
        <f>'Scenario Inputs'!P84*('Scenario Inputs'!P3/'Scenario Inputs'!$G$3)</f>
        <v>20.657814600628715</v>
      </c>
      <c r="L133" s="72">
        <f>'Scenario Inputs'!Q84*('Scenario Inputs'!Q3/'Scenario Inputs'!$G$3)</f>
        <v>20.813546167398815</v>
      </c>
      <c r="M133" s="72">
        <f>'Scenario Inputs'!R84*('Scenario Inputs'!R3/'Scenario Inputs'!$G$3)</f>
        <v>21.095956233620704</v>
      </c>
      <c r="N133" s="72">
        <f>'Scenario Inputs'!S84*('Scenario Inputs'!S3/'Scenario Inputs'!$G$3)</f>
        <v>21.250050674150845</v>
      </c>
      <c r="O133" s="72">
        <f>'Scenario Inputs'!T84*('Scenario Inputs'!T3/'Scenario Inputs'!$G$3)</f>
        <v>21.131367578825056</v>
      </c>
      <c r="P133" s="72">
        <f>'Scenario Inputs'!U84*('Scenario Inputs'!U3/'Scenario Inputs'!$G$3)</f>
        <v>21.553994930401561</v>
      </c>
      <c r="Q133" s="72">
        <f>'Scenario Inputs'!V84*('Scenario Inputs'!V3/'Scenario Inputs'!$G$3)</f>
        <v>21.985074829009594</v>
      </c>
      <c r="R133" s="72">
        <f>'Scenario Inputs'!W84*('Scenario Inputs'!W3/'Scenario Inputs'!$G$3)</f>
        <v>22.424776325589782</v>
      </c>
      <c r="S133" s="72">
        <f>'Scenario Inputs'!X84*('Scenario Inputs'!X3/'Scenario Inputs'!$G$3)</f>
        <v>22.873271852101581</v>
      </c>
      <c r="T133" s="72">
        <f>'Scenario Inputs'!Y84*('Scenario Inputs'!Y3/'Scenario Inputs'!$G$3)</f>
        <v>0</v>
      </c>
      <c r="U133" s="72">
        <f>'Scenario Inputs'!Z84*('Scenario Inputs'!Z3/'Scenario Inputs'!$G$3)</f>
        <v>0</v>
      </c>
      <c r="V133" s="72">
        <f>'Scenario Inputs'!AA84*('Scenario Inputs'!AA3/'Scenario Inputs'!$G$3)</f>
        <v>0</v>
      </c>
      <c r="W133" s="72">
        <f>'Scenario Inputs'!AB84*('Scenario Inputs'!AB3/'Scenario Inputs'!$G$3)</f>
        <v>0</v>
      </c>
      <c r="X133" s="72">
        <f>'Scenario Inputs'!AC84*('Scenario Inputs'!AC3/'Scenario Inputs'!$G$3)</f>
        <v>0</v>
      </c>
      <c r="Y133" s="72">
        <f>'Scenario Inputs'!AD84*('Scenario Inputs'!AD3/'Scenario Inputs'!$G$3)</f>
        <v>0</v>
      </c>
      <c r="Z133" s="72">
        <f>'Scenario Inputs'!AE84*('Scenario Inputs'!AE3/'Scenario Inputs'!$G$3)</f>
        <v>0</v>
      </c>
      <c r="AA133" s="72">
        <f>'Scenario Inputs'!AF84*('Scenario Inputs'!AF3/'Scenario Inputs'!$G$3)</f>
        <v>0</v>
      </c>
      <c r="AB133" s="72">
        <f>'Scenario Inputs'!AG84*('Scenario Inputs'!AG3/'Scenario Inputs'!$G$3)</f>
        <v>0</v>
      </c>
      <c r="AC133" s="74">
        <f>'Scenario Inputs'!AH84*('Scenario Inputs'!AH3/'Scenario Inputs'!$G$3)</f>
        <v>0</v>
      </c>
    </row>
    <row r="134" spans="2:29" x14ac:dyDescent="0.3">
      <c r="B134" s="3" t="s">
        <v>88</v>
      </c>
      <c r="C134" s="3" t="s">
        <v>86</v>
      </c>
      <c r="D134" s="3" t="s">
        <v>87</v>
      </c>
      <c r="E134" s="78">
        <f>'Scenario Inputs'!J88*('Scenario Inputs'!J3/'Scenario Inputs'!$G$3)</f>
        <v>0.7437167397579072</v>
      </c>
      <c r="F134" s="78">
        <f>'Scenario Inputs'!K88*('Scenario Inputs'!K3/'Scenario Inputs'!$G$3)</f>
        <v>1.7278396410056531</v>
      </c>
      <c r="G134" s="78">
        <f>'Scenario Inputs'!L88*('Scenario Inputs'!L3/'Scenario Inputs'!$G$3)</f>
        <v>4.5054259028152845</v>
      </c>
      <c r="H134" s="78">
        <f>'Scenario Inputs'!M88*('Scenario Inputs'!M3/'Scenario Inputs'!$G$3)</f>
        <v>7.4680348807974157</v>
      </c>
      <c r="I134" s="78">
        <f>'Scenario Inputs'!N88*('Scenario Inputs'!N3/'Scenario Inputs'!$G$3)</f>
        <v>8.3772325710150106</v>
      </c>
      <c r="J134" s="78">
        <f>'Scenario Inputs'!O88*('Scenario Inputs'!O3/'Scenario Inputs'!$G$3)</f>
        <v>0</v>
      </c>
      <c r="K134" s="78">
        <f>'Scenario Inputs'!P88*('Scenario Inputs'!P3/'Scenario Inputs'!$G$3)</f>
        <v>0</v>
      </c>
      <c r="L134" s="78">
        <f>'Scenario Inputs'!Q88*('Scenario Inputs'!Q3/'Scenario Inputs'!$G$3)</f>
        <v>0</v>
      </c>
      <c r="M134" s="78">
        <f>'Scenario Inputs'!R88*('Scenario Inputs'!R3/'Scenario Inputs'!$G$3)</f>
        <v>0</v>
      </c>
      <c r="N134" s="78">
        <f>'Scenario Inputs'!S88*('Scenario Inputs'!S3/'Scenario Inputs'!$G$3)</f>
        <v>0</v>
      </c>
      <c r="O134" s="78">
        <f>'Scenario Inputs'!T88*('Scenario Inputs'!T3/'Scenario Inputs'!$G$3)</f>
        <v>0</v>
      </c>
      <c r="P134" s="78">
        <f>'Scenario Inputs'!U88*('Scenario Inputs'!U3/'Scenario Inputs'!$G$3)</f>
        <v>0</v>
      </c>
      <c r="Q134" s="78">
        <f>'Scenario Inputs'!V88*('Scenario Inputs'!V3/'Scenario Inputs'!$G$3)</f>
        <v>0</v>
      </c>
      <c r="R134" s="78">
        <f>'Scenario Inputs'!W88*('Scenario Inputs'!W3/'Scenario Inputs'!$G$3)</f>
        <v>0</v>
      </c>
      <c r="S134" s="78">
        <f>'Scenario Inputs'!X88*('Scenario Inputs'!X3/'Scenario Inputs'!$G$3)</f>
        <v>0</v>
      </c>
      <c r="T134" s="78">
        <f>'Scenario Inputs'!Y88*('Scenario Inputs'!Y3/'Scenario Inputs'!$G$3)</f>
        <v>0</v>
      </c>
      <c r="U134" s="78">
        <f>'Scenario Inputs'!Z88*('Scenario Inputs'!Z3/'Scenario Inputs'!$G$3)</f>
        <v>0</v>
      </c>
      <c r="V134" s="78">
        <f>'Scenario Inputs'!AA88*('Scenario Inputs'!AA3/'Scenario Inputs'!$G$3)</f>
        <v>0</v>
      </c>
      <c r="W134" s="78">
        <f>'Scenario Inputs'!AB88*('Scenario Inputs'!AB3/'Scenario Inputs'!$G$3)</f>
        <v>0</v>
      </c>
      <c r="X134" s="78">
        <f>'Scenario Inputs'!AC88*('Scenario Inputs'!AC3/'Scenario Inputs'!$G$3)</f>
        <v>0</v>
      </c>
      <c r="Y134" s="78">
        <f>'Scenario Inputs'!AD88*('Scenario Inputs'!AD3/'Scenario Inputs'!$G$3)</f>
        <v>0</v>
      </c>
      <c r="Z134" s="78">
        <f>'Scenario Inputs'!AE88*('Scenario Inputs'!AE3/'Scenario Inputs'!$G$3)</f>
        <v>0</v>
      </c>
      <c r="AA134" s="78">
        <f>'Scenario Inputs'!AF88*('Scenario Inputs'!AF3/'Scenario Inputs'!$G$3)</f>
        <v>0</v>
      </c>
      <c r="AB134" s="78">
        <f>'Scenario Inputs'!AG88*('Scenario Inputs'!AG3/'Scenario Inputs'!$G$3)</f>
        <v>0</v>
      </c>
      <c r="AC134" s="165">
        <f>'Scenario Inputs'!AH88*('Scenario Inputs'!AH3/'Scenario Inputs'!$G$3)</f>
        <v>0</v>
      </c>
    </row>
    <row r="135" spans="2:29" x14ac:dyDescent="0.3">
      <c r="B135" s="17" t="s">
        <v>89</v>
      </c>
      <c r="C135" s="17" t="s">
        <v>86</v>
      </c>
      <c r="D135" s="17" t="s">
        <v>87</v>
      </c>
      <c r="E135" s="73">
        <f t="shared" ref="E135:AC135" si="140">E134+E133</f>
        <v>13.32208700597362</v>
      </c>
      <c r="F135" s="73">
        <f t="shared" si="140"/>
        <v>27.887466268060109</v>
      </c>
      <c r="G135" s="73">
        <f t="shared" si="140"/>
        <v>53.714231647541844</v>
      </c>
      <c r="H135" s="73">
        <f t="shared" si="140"/>
        <v>42.132726916468847</v>
      </c>
      <c r="I135" s="73">
        <f t="shared" si="140"/>
        <v>22.525183334668178</v>
      </c>
      <c r="J135" s="73">
        <f t="shared" si="140"/>
        <v>20.50018802180292</v>
      </c>
      <c r="K135" s="73">
        <f t="shared" si="140"/>
        <v>20.657814600628715</v>
      </c>
      <c r="L135" s="73">
        <f t="shared" si="140"/>
        <v>20.813546167398815</v>
      </c>
      <c r="M135" s="73">
        <f t="shared" si="140"/>
        <v>21.095956233620704</v>
      </c>
      <c r="N135" s="73">
        <f t="shared" si="140"/>
        <v>21.250050674150845</v>
      </c>
      <c r="O135" s="73">
        <f t="shared" si="140"/>
        <v>21.131367578825056</v>
      </c>
      <c r="P135" s="73">
        <f t="shared" si="140"/>
        <v>21.553994930401561</v>
      </c>
      <c r="Q135" s="73">
        <f t="shared" si="140"/>
        <v>21.985074829009594</v>
      </c>
      <c r="R135" s="73">
        <f t="shared" si="140"/>
        <v>22.424776325589782</v>
      </c>
      <c r="S135" s="73">
        <f t="shared" si="140"/>
        <v>22.873271852101581</v>
      </c>
      <c r="T135" s="73">
        <f t="shared" si="140"/>
        <v>0</v>
      </c>
      <c r="U135" s="73">
        <f t="shared" si="140"/>
        <v>0</v>
      </c>
      <c r="V135" s="73">
        <f t="shared" si="140"/>
        <v>0</v>
      </c>
      <c r="W135" s="73">
        <f t="shared" si="140"/>
        <v>0</v>
      </c>
      <c r="X135" s="73">
        <f t="shared" si="140"/>
        <v>0</v>
      </c>
      <c r="Y135" s="73">
        <f t="shared" si="140"/>
        <v>0</v>
      </c>
      <c r="Z135" s="73">
        <f t="shared" si="140"/>
        <v>0</v>
      </c>
      <c r="AA135" s="73">
        <f t="shared" si="140"/>
        <v>0</v>
      </c>
      <c r="AB135" s="73">
        <f t="shared" si="140"/>
        <v>0</v>
      </c>
      <c r="AC135" s="79">
        <f t="shared" si="140"/>
        <v>0</v>
      </c>
    </row>
    <row r="136" spans="2:29" x14ac:dyDescent="0.3">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x14ac:dyDescent="0.3">
      <c r="B137" s="40" t="s">
        <v>90</v>
      </c>
      <c r="C137" s="40" t="s">
        <v>86</v>
      </c>
      <c r="D137" s="40" t="s">
        <v>87</v>
      </c>
      <c r="E137" s="81">
        <f>E133</f>
        <v>12.578370266215712</v>
      </c>
      <c r="F137" s="81">
        <f t="shared" ref="F137:AC137" si="141">F133</f>
        <v>26.159626627054458</v>
      </c>
      <c r="G137" s="81">
        <f t="shared" si="141"/>
        <v>49.208805744726561</v>
      </c>
      <c r="H137" s="81">
        <f t="shared" si="141"/>
        <v>34.664692035671429</v>
      </c>
      <c r="I137" s="81">
        <f t="shared" si="141"/>
        <v>14.147950763653169</v>
      </c>
      <c r="J137" s="81">
        <f t="shared" si="141"/>
        <v>20.50018802180292</v>
      </c>
      <c r="K137" s="81">
        <f t="shared" si="141"/>
        <v>20.657814600628715</v>
      </c>
      <c r="L137" s="81">
        <f t="shared" si="141"/>
        <v>20.813546167398815</v>
      </c>
      <c r="M137" s="81">
        <f t="shared" si="141"/>
        <v>21.095956233620704</v>
      </c>
      <c r="N137" s="81">
        <f t="shared" si="141"/>
        <v>21.250050674150845</v>
      </c>
      <c r="O137" s="81">
        <f t="shared" si="141"/>
        <v>21.131367578825056</v>
      </c>
      <c r="P137" s="81">
        <f t="shared" si="141"/>
        <v>21.553994930401561</v>
      </c>
      <c r="Q137" s="81">
        <f t="shared" si="141"/>
        <v>21.985074829009594</v>
      </c>
      <c r="R137" s="81">
        <f t="shared" si="141"/>
        <v>22.424776325589782</v>
      </c>
      <c r="S137" s="81">
        <f t="shared" si="141"/>
        <v>22.873271852101581</v>
      </c>
      <c r="T137" s="81">
        <f t="shared" si="141"/>
        <v>0</v>
      </c>
      <c r="U137" s="81">
        <f t="shared" si="141"/>
        <v>0</v>
      </c>
      <c r="V137" s="81">
        <f t="shared" si="141"/>
        <v>0</v>
      </c>
      <c r="W137" s="81">
        <f t="shared" si="141"/>
        <v>0</v>
      </c>
      <c r="X137" s="81">
        <f t="shared" si="141"/>
        <v>0</v>
      </c>
      <c r="Y137" s="81">
        <f t="shared" si="141"/>
        <v>0</v>
      </c>
      <c r="Z137" s="81">
        <f t="shared" si="141"/>
        <v>0</v>
      </c>
      <c r="AA137" s="81">
        <f t="shared" si="141"/>
        <v>0</v>
      </c>
      <c r="AB137" s="81">
        <f t="shared" si="141"/>
        <v>0</v>
      </c>
      <c r="AC137" s="81">
        <f t="shared" si="141"/>
        <v>0</v>
      </c>
    </row>
    <row r="138" spans="2:29" x14ac:dyDescent="0.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2:29" x14ac:dyDescent="0.3">
      <c r="B139" s="31" t="s">
        <v>91</v>
      </c>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row>
    <row r="140" spans="2:29" x14ac:dyDescent="0.3">
      <c r="B140" s="160" t="s">
        <v>92</v>
      </c>
      <c r="C140" s="50"/>
      <c r="D140" s="5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row>
    <row r="141" spans="2:29" x14ac:dyDescent="0.3">
      <c r="B141" s="18" t="s">
        <v>93</v>
      </c>
      <c r="C141" s="2" t="s">
        <v>86</v>
      </c>
      <c r="D141" s="2" t="s">
        <v>87</v>
      </c>
      <c r="E141" s="74">
        <v>0</v>
      </c>
      <c r="F141" s="74">
        <f>E150</f>
        <v>12.164038749646567</v>
      </c>
      <c r="G141" s="74">
        <f t="shared" ref="G141:AC141" si="142">F150</f>
        <v>36.887853840315536</v>
      </c>
      <c r="H141" s="74">
        <f t="shared" si="142"/>
        <v>82.734703353397123</v>
      </c>
      <c r="I141" s="74">
        <f t="shared" si="142"/>
        <v>112.35266099842124</v>
      </c>
      <c r="J141" s="74">
        <f t="shared" si="142"/>
        <v>120.7318023111806</v>
      </c>
      <c r="K141" s="67">
        <f t="shared" si="142"/>
        <v>134.85846282678315</v>
      </c>
      <c r="L141" s="67">
        <f t="shared" si="142"/>
        <v>148.47081322935375</v>
      </c>
      <c r="M141" s="67">
        <f t="shared" si="142"/>
        <v>161.59129513152476</v>
      </c>
      <c r="N141" s="67">
        <f t="shared" si="142"/>
        <v>174.36562925571036</v>
      </c>
      <c r="O141" s="67">
        <f t="shared" si="142"/>
        <v>186.68606403729538</v>
      </c>
      <c r="P141" s="67">
        <f t="shared" si="142"/>
        <v>198.31023019206731</v>
      </c>
      <c r="Q141" s="67">
        <f t="shared" si="142"/>
        <v>209.79446960894833</v>
      </c>
      <c r="R141" s="67">
        <f t="shared" si="142"/>
        <v>221.15356061427505</v>
      </c>
      <c r="S141" s="67">
        <f t="shared" si="142"/>
        <v>232.4017475152516</v>
      </c>
      <c r="T141" s="67">
        <f t="shared" si="142"/>
        <v>243.55276907401912</v>
      </c>
      <c r="U141" s="67">
        <f t="shared" si="142"/>
        <v>232.05766290037118</v>
      </c>
      <c r="V141" s="67">
        <f t="shared" si="142"/>
        <v>221.10509814986463</v>
      </c>
      <c r="W141" s="67">
        <f t="shared" si="142"/>
        <v>210.66946816942658</v>
      </c>
      <c r="X141" s="67">
        <f t="shared" si="142"/>
        <v>200.72637487855326</v>
      </c>
      <c r="Y141" s="67">
        <f t="shared" si="142"/>
        <v>191.25257172758526</v>
      </c>
      <c r="Z141" s="67">
        <f t="shared" si="142"/>
        <v>182.2259093482154</v>
      </c>
      <c r="AA141" s="67">
        <f t="shared" si="142"/>
        <v>173.62528376916208</v>
      </c>
      <c r="AB141" s="67">
        <f t="shared" si="142"/>
        <v>165.43058707593869</v>
      </c>
      <c r="AC141" s="67">
        <f t="shared" si="142"/>
        <v>157.62266039936335</v>
      </c>
    </row>
    <row r="142" spans="2:29" x14ac:dyDescent="0.3">
      <c r="B142" s="44" t="s">
        <v>94</v>
      </c>
      <c r="C142" s="3" t="s">
        <v>46</v>
      </c>
      <c r="D142" s="3"/>
      <c r="E142" s="26">
        <f>'Scenario Inputs'!J4</f>
        <v>1.9999999999999796E-2</v>
      </c>
      <c r="F142" s="26">
        <f>'Scenario Inputs'!K4</f>
        <v>2.000000000000024E-2</v>
      </c>
      <c r="G142" s="26">
        <f>'Scenario Inputs'!L4</f>
        <v>1.9999999999999796E-2</v>
      </c>
      <c r="H142" s="26">
        <f>'Scenario Inputs'!M4</f>
        <v>2.0000000000000018E-2</v>
      </c>
      <c r="I142" s="26">
        <f>'Scenario Inputs'!N4</f>
        <v>2.0000000000000018E-2</v>
      </c>
      <c r="J142" s="26">
        <f>'Scenario Inputs'!O4</f>
        <v>1.9999999999999796E-2</v>
      </c>
      <c r="K142" s="26">
        <f>'Scenario Inputs'!P4</f>
        <v>2.0000000000000018E-2</v>
      </c>
      <c r="L142" s="26">
        <f>'Scenario Inputs'!Q4</f>
        <v>2.000000000000024E-2</v>
      </c>
      <c r="M142" s="26">
        <f>'Scenario Inputs'!R4</f>
        <v>1.9999999999999796E-2</v>
      </c>
      <c r="N142" s="26">
        <f>'Scenario Inputs'!S4</f>
        <v>2.0000000000000018E-2</v>
      </c>
      <c r="O142" s="26">
        <f>'Scenario Inputs'!T4</f>
        <v>2.0000000000000018E-2</v>
      </c>
      <c r="P142" s="26">
        <f>'Scenario Inputs'!U4</f>
        <v>2.0000000000000018E-2</v>
      </c>
      <c r="Q142" s="26">
        <f>'Scenario Inputs'!V4</f>
        <v>2.0000000000000018E-2</v>
      </c>
      <c r="R142" s="26">
        <f>'Scenario Inputs'!W4</f>
        <v>2.0000000000000018E-2</v>
      </c>
      <c r="S142" s="26">
        <f>'Scenario Inputs'!X4</f>
        <v>2.0000000000000018E-2</v>
      </c>
      <c r="T142" s="26">
        <f>'Scenario Inputs'!Y4</f>
        <v>2.0000000000000018E-2</v>
      </c>
      <c r="U142" s="26">
        <f>'Scenario Inputs'!Z4</f>
        <v>2.0000000000000018E-2</v>
      </c>
      <c r="V142" s="26">
        <f>'Scenario Inputs'!AA4</f>
        <v>2.0000000000000018E-2</v>
      </c>
      <c r="W142" s="26">
        <f>'Scenario Inputs'!AB4</f>
        <v>2.0000000000000018E-2</v>
      </c>
      <c r="X142" s="26">
        <f>'Scenario Inputs'!AC4</f>
        <v>2.0000000000000018E-2</v>
      </c>
      <c r="Y142" s="26">
        <f>'Scenario Inputs'!AD4</f>
        <v>2.0000000000000018E-2</v>
      </c>
      <c r="Z142" s="26">
        <f>'Scenario Inputs'!AE4</f>
        <v>2.0000000000000018E-2</v>
      </c>
      <c r="AA142" s="26">
        <f>'Scenario Inputs'!AF4</f>
        <v>2.0000000000000018E-2</v>
      </c>
      <c r="AB142" s="26">
        <f>'Scenario Inputs'!AG4</f>
        <v>2.0000000000000018E-2</v>
      </c>
      <c r="AC142" s="26">
        <f>'Scenario Inputs'!AH4</f>
        <v>2.0000000000000018E-2</v>
      </c>
    </row>
    <row r="143" spans="2:29" x14ac:dyDescent="0.3">
      <c r="B143" s="18" t="s">
        <v>95</v>
      </c>
      <c r="C143" s="3" t="s">
        <v>86</v>
      </c>
      <c r="D143" s="3" t="s">
        <v>87</v>
      </c>
      <c r="E143" s="43">
        <f>E142*E141</f>
        <v>0</v>
      </c>
      <c r="F143" s="43">
        <f>F142*F141</f>
        <v>0.24328077499293424</v>
      </c>
      <c r="G143" s="43">
        <f t="shared" ref="G143:AC143" si="143">G142*G141</f>
        <v>0.7377570768063032</v>
      </c>
      <c r="H143" s="25">
        <f t="shared" si="143"/>
        <v>1.654694067067944</v>
      </c>
      <c r="I143" s="25">
        <f t="shared" si="143"/>
        <v>2.2470532199684268</v>
      </c>
      <c r="J143" s="25">
        <f t="shared" si="143"/>
        <v>2.4146360462235874</v>
      </c>
      <c r="K143" s="25">
        <f t="shared" si="143"/>
        <v>2.6971692565356653</v>
      </c>
      <c r="L143" s="25">
        <f t="shared" si="143"/>
        <v>2.9694162645871107</v>
      </c>
      <c r="M143" s="25">
        <f t="shared" si="143"/>
        <v>3.2318259026304621</v>
      </c>
      <c r="N143" s="25">
        <f t="shared" si="143"/>
        <v>3.4873125851142102</v>
      </c>
      <c r="O143" s="25">
        <f t="shared" si="143"/>
        <v>3.733721280745911</v>
      </c>
      <c r="P143" s="25">
        <f t="shared" si="143"/>
        <v>3.9662046038413497</v>
      </c>
      <c r="Q143" s="25">
        <f t="shared" si="143"/>
        <v>4.1958893921789704</v>
      </c>
      <c r="R143" s="25">
        <f t="shared" si="143"/>
        <v>4.4230712122855049</v>
      </c>
      <c r="S143" s="25">
        <f t="shared" si="143"/>
        <v>4.6480349503050364</v>
      </c>
      <c r="T143" s="25">
        <f t="shared" si="143"/>
        <v>4.871055381480387</v>
      </c>
      <c r="U143" s="25">
        <f t="shared" si="143"/>
        <v>4.641153258007428</v>
      </c>
      <c r="V143" s="25">
        <f t="shared" si="143"/>
        <v>4.4221019629972966</v>
      </c>
      <c r="W143" s="25">
        <f t="shared" si="143"/>
        <v>4.2133893633885355</v>
      </c>
      <c r="X143" s="25">
        <f t="shared" si="143"/>
        <v>4.014527497571069</v>
      </c>
      <c r="Y143" s="25">
        <f t="shared" si="143"/>
        <v>3.8250514345517086</v>
      </c>
      <c r="Z143" s="25">
        <f t="shared" si="143"/>
        <v>3.6445181869643113</v>
      </c>
      <c r="AA143" s="25">
        <f t="shared" si="143"/>
        <v>3.4725056753832448</v>
      </c>
      <c r="AB143" s="25">
        <f t="shared" si="143"/>
        <v>3.3086117415187766</v>
      </c>
      <c r="AC143" s="25">
        <f t="shared" si="143"/>
        <v>3.15245320798727</v>
      </c>
    </row>
    <row r="144" spans="2:29" x14ac:dyDescent="0.3">
      <c r="B144" s="19" t="s">
        <v>96</v>
      </c>
      <c r="C144" s="3" t="s">
        <v>86</v>
      </c>
      <c r="D144" s="3" t="s">
        <v>87</v>
      </c>
      <c r="E144" s="43">
        <f t="shared" ref="E144" si="144">E137</f>
        <v>12.578370266215712</v>
      </c>
      <c r="F144" s="43">
        <f t="shared" ref="F144:AC144" si="145">F137</f>
        <v>26.159626627054458</v>
      </c>
      <c r="G144" s="43">
        <f t="shared" si="145"/>
        <v>49.208805744726561</v>
      </c>
      <c r="H144" s="43">
        <f t="shared" si="145"/>
        <v>34.664692035671429</v>
      </c>
      <c r="I144" s="43">
        <f t="shared" si="145"/>
        <v>14.147950763653169</v>
      </c>
      <c r="J144" s="25">
        <f t="shared" si="145"/>
        <v>20.50018802180292</v>
      </c>
      <c r="K144" s="25">
        <f t="shared" si="145"/>
        <v>20.657814600628715</v>
      </c>
      <c r="L144" s="25">
        <f t="shared" si="145"/>
        <v>20.813546167398815</v>
      </c>
      <c r="M144" s="25">
        <f t="shared" si="145"/>
        <v>21.095956233620704</v>
      </c>
      <c r="N144" s="25">
        <f t="shared" si="145"/>
        <v>21.250050674150845</v>
      </c>
      <c r="O144" s="25">
        <f t="shared" si="145"/>
        <v>21.131367578825056</v>
      </c>
      <c r="P144" s="25">
        <f t="shared" si="145"/>
        <v>21.553994930401561</v>
      </c>
      <c r="Q144" s="25">
        <f t="shared" si="145"/>
        <v>21.985074829009594</v>
      </c>
      <c r="R144" s="25">
        <f t="shared" si="145"/>
        <v>22.424776325589782</v>
      </c>
      <c r="S144" s="25">
        <f t="shared" si="145"/>
        <v>22.873271852101581</v>
      </c>
      <c r="T144" s="25">
        <f t="shared" si="145"/>
        <v>0</v>
      </c>
      <c r="U144" s="25">
        <f t="shared" si="145"/>
        <v>0</v>
      </c>
      <c r="V144" s="25">
        <f t="shared" si="145"/>
        <v>0</v>
      </c>
      <c r="W144" s="25">
        <f t="shared" si="145"/>
        <v>0</v>
      </c>
      <c r="X144" s="25">
        <f t="shared" si="145"/>
        <v>0</v>
      </c>
      <c r="Y144" s="25">
        <f t="shared" si="145"/>
        <v>0</v>
      </c>
      <c r="Z144" s="25">
        <f t="shared" si="145"/>
        <v>0</v>
      </c>
      <c r="AA144" s="25">
        <f t="shared" si="145"/>
        <v>0</v>
      </c>
      <c r="AB144" s="25">
        <f t="shared" si="145"/>
        <v>0</v>
      </c>
      <c r="AC144" s="25">
        <f t="shared" si="145"/>
        <v>0</v>
      </c>
    </row>
    <row r="145" spans="2:29" x14ac:dyDescent="0.3">
      <c r="B145" s="20" t="s">
        <v>233</v>
      </c>
      <c r="C145" s="3" t="s">
        <v>46</v>
      </c>
      <c r="D145" s="3"/>
      <c r="E145" s="26">
        <f>'Scenario Inputs'!J170</f>
        <v>0.5</v>
      </c>
      <c r="F145" s="26">
        <f>'Scenario Inputs'!K170</f>
        <v>0.5</v>
      </c>
      <c r="G145" s="26">
        <f>'Scenario Inputs'!L170</f>
        <v>0.5</v>
      </c>
      <c r="H145" s="26">
        <f>'Scenario Inputs'!M170</f>
        <v>0.5</v>
      </c>
      <c r="I145" s="26">
        <f>'Scenario Inputs'!N170</f>
        <v>0.5</v>
      </c>
      <c r="J145" s="26">
        <f>'Scenario Inputs'!O170</f>
        <v>0.5</v>
      </c>
      <c r="K145" s="26">
        <f>'Scenario Inputs'!P170</f>
        <v>0.5</v>
      </c>
      <c r="L145" s="26">
        <f>'Scenario Inputs'!Q170</f>
        <v>0.5</v>
      </c>
      <c r="M145" s="26">
        <f>'Scenario Inputs'!R170</f>
        <v>0.5</v>
      </c>
      <c r="N145" s="26">
        <f>'Scenario Inputs'!S170</f>
        <v>0.5</v>
      </c>
      <c r="O145" s="26">
        <f>'Scenario Inputs'!T170</f>
        <v>0.5</v>
      </c>
      <c r="P145" s="26">
        <f>'Scenario Inputs'!U170</f>
        <v>0.5</v>
      </c>
      <c r="Q145" s="26">
        <f>'Scenario Inputs'!V170</f>
        <v>0.5</v>
      </c>
      <c r="R145" s="26">
        <f>'Scenario Inputs'!W170</f>
        <v>0.5</v>
      </c>
      <c r="S145" s="26">
        <f>'Scenario Inputs'!X170</f>
        <v>0.5</v>
      </c>
      <c r="T145" s="26">
        <f>'Scenario Inputs'!Y170</f>
        <v>0.5</v>
      </c>
      <c r="U145" s="26">
        <f>'Scenario Inputs'!Z170</f>
        <v>0.5</v>
      </c>
      <c r="V145" s="26">
        <f>'Scenario Inputs'!AA170</f>
        <v>0.5</v>
      </c>
      <c r="W145" s="26">
        <f>'Scenario Inputs'!AB170</f>
        <v>0.5</v>
      </c>
      <c r="X145" s="26">
        <f>'Scenario Inputs'!AC170</f>
        <v>0.5</v>
      </c>
      <c r="Y145" s="26">
        <f>'Scenario Inputs'!AD170</f>
        <v>0.5</v>
      </c>
      <c r="Z145" s="26">
        <f>'Scenario Inputs'!AE170</f>
        <v>0.5</v>
      </c>
      <c r="AA145" s="26">
        <f>'Scenario Inputs'!AF170</f>
        <v>0.5</v>
      </c>
      <c r="AB145" s="26">
        <f>'Scenario Inputs'!AG170</f>
        <v>0.5</v>
      </c>
      <c r="AC145" s="26">
        <f>'Scenario Inputs'!AH170</f>
        <v>0.5</v>
      </c>
    </row>
    <row r="146" spans="2:29" x14ac:dyDescent="0.3">
      <c r="B146" s="20" t="s">
        <v>243</v>
      </c>
      <c r="C146" s="3" t="s">
        <v>46</v>
      </c>
      <c r="D146" s="4"/>
      <c r="E146" s="26">
        <f>'Scenario Inputs'!J93</f>
        <v>6.5879999999999994E-2</v>
      </c>
      <c r="F146" s="26">
        <f>'Scenario Inputs'!K93</f>
        <v>6.5879999999999994E-2</v>
      </c>
      <c r="G146" s="26">
        <f>'Scenario Inputs'!L93</f>
        <v>6.5879999999999994E-2</v>
      </c>
      <c r="H146" s="26">
        <f>'Scenario Inputs'!M93</f>
        <v>6.5879999999999994E-2</v>
      </c>
      <c r="I146" s="26">
        <f>'Scenario Inputs'!N93</f>
        <v>6.5879999999999994E-2</v>
      </c>
      <c r="J146" s="26">
        <f>'Scenario Inputs'!O93</f>
        <v>6.5879999999999994E-2</v>
      </c>
      <c r="K146" s="26">
        <f>'Scenario Inputs'!P93</f>
        <v>6.5879999999999994E-2</v>
      </c>
      <c r="L146" s="26">
        <f>'Scenario Inputs'!Q93</f>
        <v>6.5879999999999994E-2</v>
      </c>
      <c r="M146" s="26">
        <f>'Scenario Inputs'!R93</f>
        <v>6.5879999999999994E-2</v>
      </c>
      <c r="N146" s="26">
        <f>'Scenario Inputs'!S93</f>
        <v>6.5879999999999994E-2</v>
      </c>
      <c r="O146" s="26">
        <f>'Scenario Inputs'!T93</f>
        <v>6.5879999999999994E-2</v>
      </c>
      <c r="P146" s="26">
        <f>'Scenario Inputs'!U93</f>
        <v>6.5879999999999994E-2</v>
      </c>
      <c r="Q146" s="26">
        <f>'Scenario Inputs'!V93</f>
        <v>6.5879999999999994E-2</v>
      </c>
      <c r="R146" s="26">
        <f>'Scenario Inputs'!W93</f>
        <v>6.5879999999999994E-2</v>
      </c>
      <c r="S146" s="26">
        <f>'Scenario Inputs'!X93</f>
        <v>6.5879999999999994E-2</v>
      </c>
      <c r="T146" s="26">
        <f>'Scenario Inputs'!Y93</f>
        <v>6.5879999999999994E-2</v>
      </c>
      <c r="U146" s="26">
        <f>'Scenario Inputs'!Z93</f>
        <v>6.5879999999999994E-2</v>
      </c>
      <c r="V146" s="26">
        <f>'Scenario Inputs'!AA93</f>
        <v>6.5879999999999994E-2</v>
      </c>
      <c r="W146" s="26">
        <f>'Scenario Inputs'!AB93</f>
        <v>6.5879999999999994E-2</v>
      </c>
      <c r="X146" s="26">
        <f>'Scenario Inputs'!AC93</f>
        <v>6.5879999999999994E-2</v>
      </c>
      <c r="Y146" s="26">
        <f>'Scenario Inputs'!AD93</f>
        <v>6.5879999999999994E-2</v>
      </c>
      <c r="Z146" s="26">
        <f>'Scenario Inputs'!AE93</f>
        <v>6.5879999999999994E-2</v>
      </c>
      <c r="AA146" s="26">
        <f>'Scenario Inputs'!AF93</f>
        <v>6.5879999999999994E-2</v>
      </c>
      <c r="AB146" s="26">
        <f>'Scenario Inputs'!AG93</f>
        <v>6.5879999999999994E-2</v>
      </c>
      <c r="AC146" s="26">
        <f>'Scenario Inputs'!AH93</f>
        <v>6.5879999999999994E-2</v>
      </c>
    </row>
    <row r="147" spans="2:29" x14ac:dyDescent="0.3">
      <c r="B147" s="71" t="s">
        <v>228</v>
      </c>
      <c r="C147" s="3"/>
      <c r="D147" s="4"/>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2:29" x14ac:dyDescent="0.3">
      <c r="B148" s="20" t="s">
        <v>235</v>
      </c>
      <c r="C148" s="3" t="s">
        <v>86</v>
      </c>
      <c r="D148" s="3" t="s">
        <v>87</v>
      </c>
      <c r="E148" s="43">
        <f t="shared" ref="E148" si="146">(E141+E143)*E146</f>
        <v>0</v>
      </c>
      <c r="F148" s="43">
        <f t="shared" ref="F148:AC148" si="147">(F141+F143)*F146</f>
        <v>0.81739421028325021</v>
      </c>
      <c r="G148" s="43">
        <f t="shared" si="147"/>
        <v>2.4787752472199864</v>
      </c>
      <c r="H148" s="43">
        <f t="shared" si="147"/>
        <v>5.5595735020602381</v>
      </c>
      <c r="I148" s="43">
        <f t="shared" si="147"/>
        <v>7.5498291727075104</v>
      </c>
      <c r="J148" s="25">
        <f t="shared" si="147"/>
        <v>8.1128873589857875</v>
      </c>
      <c r="K148" s="25">
        <f t="shared" si="147"/>
        <v>9.0621650416490418</v>
      </c>
      <c r="L148" s="25">
        <f t="shared" si="147"/>
        <v>9.9768823190608238</v>
      </c>
      <c r="M148" s="25">
        <f t="shared" si="147"/>
        <v>10.858547213730146</v>
      </c>
      <c r="N148" s="25">
        <f t="shared" si="147"/>
        <v>11.716951808473521</v>
      </c>
      <c r="O148" s="25">
        <f t="shared" si="147"/>
        <v>12.544855456752559</v>
      </c>
      <c r="P148" s="25">
        <f t="shared" si="147"/>
        <v>13.325971524354461</v>
      </c>
      <c r="Q148" s="25">
        <f t="shared" si="147"/>
        <v>14.097684850994266</v>
      </c>
      <c r="R148" s="25">
        <f t="shared" si="147"/>
        <v>14.860988504733808</v>
      </c>
      <c r="S148" s="25">
        <f t="shared" si="147"/>
        <v>15.61683966883087</v>
      </c>
      <c r="T148" s="25">
        <f t="shared" si="147"/>
        <v>16.366161555128304</v>
      </c>
      <c r="U148" s="25">
        <f t="shared" si="147"/>
        <v>15.593718008513981</v>
      </c>
      <c r="V148" s="25">
        <f t="shared" si="147"/>
        <v>14.857731943435342</v>
      </c>
      <c r="W148" s="25">
        <f t="shared" si="147"/>
        <v>14.156482654261858</v>
      </c>
      <c r="X148" s="25">
        <f t="shared" si="147"/>
        <v>13.488330648539069</v>
      </c>
      <c r="Y148" s="25">
        <f t="shared" si="147"/>
        <v>12.851713813921583</v>
      </c>
      <c r="Z148" s="25">
        <f t="shared" si="147"/>
        <v>12.245143766017639</v>
      </c>
      <c r="AA148" s="25">
        <f t="shared" si="147"/>
        <v>11.667202368606645</v>
      </c>
      <c r="AB148" s="25">
        <f t="shared" si="147"/>
        <v>11.116538418094096</v>
      </c>
      <c r="AC148" s="25">
        <f t="shared" si="147"/>
        <v>10.591864484452257</v>
      </c>
    </row>
    <row r="149" spans="2:29" x14ac:dyDescent="0.3">
      <c r="B149" s="18" t="s">
        <v>234</v>
      </c>
      <c r="C149" s="3" t="s">
        <v>86</v>
      </c>
      <c r="D149" s="3" t="s">
        <v>87</v>
      </c>
      <c r="E149" s="43">
        <f t="shared" ref="E149" si="148">E144*E145*E146</f>
        <v>0.41433151656914552</v>
      </c>
      <c r="F149" s="43">
        <f t="shared" ref="F149:AC149" si="149">F144*F145*F146</f>
        <v>0.86169810109517375</v>
      </c>
      <c r="G149" s="43">
        <f t="shared" si="149"/>
        <v>1.6209380612312927</v>
      </c>
      <c r="H149" s="43">
        <f t="shared" si="149"/>
        <v>1.1418549556550168</v>
      </c>
      <c r="I149" s="43">
        <f t="shared" si="149"/>
        <v>0.46603349815473533</v>
      </c>
      <c r="J149" s="25">
        <f t="shared" si="149"/>
        <v>0.67527619343818812</v>
      </c>
      <c r="K149" s="25">
        <f t="shared" si="149"/>
        <v>0.68046841294470983</v>
      </c>
      <c r="L149" s="25">
        <f t="shared" si="149"/>
        <v>0.68559821075411687</v>
      </c>
      <c r="M149" s="25">
        <f t="shared" si="149"/>
        <v>0.69490079833546592</v>
      </c>
      <c r="N149" s="25">
        <f t="shared" si="149"/>
        <v>0.69997666920652879</v>
      </c>
      <c r="O149" s="25">
        <f t="shared" si="149"/>
        <v>0.69606724804649733</v>
      </c>
      <c r="P149" s="25">
        <f t="shared" si="149"/>
        <v>0.70998859300742734</v>
      </c>
      <c r="Q149" s="25">
        <f t="shared" si="149"/>
        <v>0.72418836486757598</v>
      </c>
      <c r="R149" s="25">
        <f t="shared" si="149"/>
        <v>0.73867213216492733</v>
      </c>
      <c r="S149" s="25">
        <f t="shared" si="149"/>
        <v>0.75344557480822605</v>
      </c>
      <c r="T149" s="25">
        <f t="shared" si="149"/>
        <v>0</v>
      </c>
      <c r="U149" s="25">
        <f t="shared" si="149"/>
        <v>0</v>
      </c>
      <c r="V149" s="25">
        <f t="shared" si="149"/>
        <v>0</v>
      </c>
      <c r="W149" s="25">
        <f t="shared" si="149"/>
        <v>0</v>
      </c>
      <c r="X149" s="25">
        <f t="shared" si="149"/>
        <v>0</v>
      </c>
      <c r="Y149" s="25">
        <f t="shared" si="149"/>
        <v>0</v>
      </c>
      <c r="Z149" s="25">
        <f t="shared" si="149"/>
        <v>0</v>
      </c>
      <c r="AA149" s="25">
        <f t="shared" si="149"/>
        <v>0</v>
      </c>
      <c r="AB149" s="25">
        <f t="shared" si="149"/>
        <v>0</v>
      </c>
      <c r="AC149" s="25">
        <f t="shared" si="149"/>
        <v>0</v>
      </c>
    </row>
    <row r="150" spans="2:29" x14ac:dyDescent="0.3">
      <c r="B150" s="22" t="s">
        <v>244</v>
      </c>
      <c r="C150" s="23" t="s">
        <v>86</v>
      </c>
      <c r="D150" s="23" t="s">
        <v>87</v>
      </c>
      <c r="E150" s="76">
        <f>E141+E143+E144-E148-E149</f>
        <v>12.164038749646567</v>
      </c>
      <c r="F150" s="76">
        <f>F141+F143+F144-F148-F149</f>
        <v>36.887853840315536</v>
      </c>
      <c r="G150" s="76">
        <f t="shared" ref="G150:AC150" si="150">G141+G143+G144-G148-G149</f>
        <v>82.734703353397123</v>
      </c>
      <c r="H150" s="76">
        <f t="shared" si="150"/>
        <v>112.35266099842124</v>
      </c>
      <c r="I150" s="76">
        <f t="shared" si="150"/>
        <v>120.7318023111806</v>
      </c>
      <c r="J150" s="76">
        <f t="shared" si="150"/>
        <v>134.85846282678315</v>
      </c>
      <c r="K150" s="76">
        <f t="shared" si="150"/>
        <v>148.47081322935375</v>
      </c>
      <c r="L150" s="76">
        <f t="shared" si="150"/>
        <v>161.59129513152476</v>
      </c>
      <c r="M150" s="76">
        <f t="shared" si="150"/>
        <v>174.36562925571036</v>
      </c>
      <c r="N150" s="76">
        <f t="shared" si="150"/>
        <v>186.68606403729538</v>
      </c>
      <c r="O150" s="76">
        <f t="shared" si="150"/>
        <v>198.31023019206731</v>
      </c>
      <c r="P150" s="76">
        <f t="shared" si="150"/>
        <v>209.79446960894833</v>
      </c>
      <c r="Q150" s="76">
        <f t="shared" si="150"/>
        <v>221.15356061427505</v>
      </c>
      <c r="R150" s="76">
        <f t="shared" si="150"/>
        <v>232.4017475152516</v>
      </c>
      <c r="S150" s="76">
        <f t="shared" si="150"/>
        <v>243.55276907401912</v>
      </c>
      <c r="T150" s="76">
        <f t="shared" si="150"/>
        <v>232.05766290037118</v>
      </c>
      <c r="U150" s="76">
        <f t="shared" si="150"/>
        <v>221.10509814986463</v>
      </c>
      <c r="V150" s="76">
        <f t="shared" si="150"/>
        <v>210.66946816942658</v>
      </c>
      <c r="W150" s="76">
        <f t="shared" si="150"/>
        <v>200.72637487855326</v>
      </c>
      <c r="X150" s="76">
        <f t="shared" si="150"/>
        <v>191.25257172758526</v>
      </c>
      <c r="Y150" s="76">
        <f t="shared" si="150"/>
        <v>182.2259093482154</v>
      </c>
      <c r="Z150" s="76">
        <f t="shared" si="150"/>
        <v>173.62528376916208</v>
      </c>
      <c r="AA150" s="76">
        <f t="shared" si="150"/>
        <v>165.43058707593869</v>
      </c>
      <c r="AB150" s="76">
        <f t="shared" si="150"/>
        <v>157.62266039936335</v>
      </c>
      <c r="AC150" s="76">
        <f t="shared" si="150"/>
        <v>150.18324912289836</v>
      </c>
    </row>
    <row r="151" spans="2:29" x14ac:dyDescent="0.3">
      <c r="B151" s="27" t="s">
        <v>245</v>
      </c>
      <c r="C151" s="28" t="s">
        <v>86</v>
      </c>
      <c r="D151" s="28" t="s">
        <v>87</v>
      </c>
      <c r="E151" s="170">
        <f t="shared" ref="E151" si="151">AVERAGE(SUM(E141,E143),(E150*(1/(1+E158))))</f>
        <v>5.891716918360248</v>
      </c>
      <c r="F151" s="170">
        <f t="shared" ref="F151" si="152">AVERAGE(SUM(F141,F143),(F150*(1/(1+F158))))</f>
        <v>24.070488126320299</v>
      </c>
      <c r="G151" s="170">
        <f t="shared" ref="G151" si="153">AVERAGE(SUM(G141,G143),(G150*(1/(1+G158))))</f>
        <v>58.885799429982569</v>
      </c>
      <c r="H151" s="170">
        <f t="shared" ref="H151" si="154">AVERAGE(SUM(H141,H143),(H150*(1/(1+H158))))</f>
        <v>96.613308125335351</v>
      </c>
      <c r="I151" s="170">
        <f t="shared" ref="I151" si="155">AVERAGE(SUM(I141,I143),(I150*(1/(1+I158))))</f>
        <v>115.77694822184648</v>
      </c>
      <c r="J151" s="170">
        <f t="shared" ref="J151" si="156">AVERAGE(SUM(J141,J143),(J150*(1/(1+J158))))</f>
        <v>126.892633509218</v>
      </c>
      <c r="K151" s="170">
        <f t="shared" ref="K151" si="157">AVERAGE(SUM(K141,K143),(K150*(1/(1+K158))))</f>
        <v>140.6904447490864</v>
      </c>
      <c r="L151" s="170">
        <f t="shared" ref="L151" si="158">AVERAGE(SUM(L141,L143),(L150*(1/(1+L158))))</f>
        <v>153.98771870489196</v>
      </c>
      <c r="M151" s="170">
        <f t="shared" ref="M151" si="159">AVERAGE(SUM(M141,M143),(M150*(1/(1+M158))))</f>
        <v>166.86648120665933</v>
      </c>
      <c r="N151" s="170">
        <f t="shared" ref="N151" si="160">AVERAGE(SUM(N141,N143),(N150*(1/(1+N158))))</f>
        <v>179.34885977892986</v>
      </c>
      <c r="O151" s="170">
        <f t="shared" ref="O151" si="161">AVERAGE(SUM(O141,O143),(O150*(1/(1+O158))))</f>
        <v>191.26250827079403</v>
      </c>
      <c r="P151" s="170">
        <f t="shared" ref="P151" si="162">AVERAGE(SUM(P141,P143),(P150*(1/(1+P158))))</f>
        <v>202.75328550264692</v>
      </c>
      <c r="Q151" s="170">
        <f t="shared" ref="Q151" si="163">AVERAGE(SUM(Q141,Q143),(Q150*(1/(1+Q158))))</f>
        <v>214.11208379886602</v>
      </c>
      <c r="R151" s="170">
        <f t="shared" ref="R151" si="164">AVERAGE(SUM(R141,R143),(R150*(1/(1+R158))))</f>
        <v>225.35333941190063</v>
      </c>
      <c r="S151" s="170">
        <f t="shared" ref="S151" si="165">AVERAGE(SUM(S141,S143),(S150*(1/(1+S158))))</f>
        <v>236.49097138100032</v>
      </c>
      <c r="T151" s="170">
        <f t="shared" ref="T151" si="166">AVERAGE(SUM(T141,T143),(T150*(1/(1+T158))))</f>
        <v>236.61027651156803</v>
      </c>
      <c r="U151" s="170">
        <f t="shared" ref="U151" si="167">AVERAGE(SUM(U141,U143),(U150*(1/(1+U158))))</f>
        <v>225.44283932488563</v>
      </c>
      <c r="V151" s="170">
        <f t="shared" ref="V151" si="168">AVERAGE(SUM(V141,V143),(V150*(1/(1+V158))))</f>
        <v>214.80247837156543</v>
      </c>
      <c r="W151" s="170">
        <f t="shared" ref="W151" si="169">AVERAGE(SUM(W141,W143),(W150*(1/(1+W158))))</f>
        <v>204.66431691837562</v>
      </c>
      <c r="X151" s="170">
        <f t="shared" ref="X151" si="170">AVERAGE(SUM(X141,X143),(X150*(1/(1+X158))))</f>
        <v>195.00465235418892</v>
      </c>
      <c r="Y151" s="170">
        <f t="shared" ref="Y151" si="171">AVERAGE(SUM(Y141,Y143),(Y150*(1/(1+Y158))))</f>
        <v>185.80090077423685</v>
      </c>
      <c r="Z151" s="170">
        <f t="shared" ref="Z151" si="172">AVERAGE(SUM(Z141,Z143),(Z150*(1/(1+Z158))))</f>
        <v>177.03154417985473</v>
      </c>
      <c r="AA151" s="170">
        <f t="shared" ref="AA151" si="173">AVERAGE(SUM(AA141,AA143),(AA150*(1/(1+AA158))))</f>
        <v>168.67608017027163</v>
      </c>
      <c r="AB151" s="170">
        <f t="shared" ref="AB151" si="174">AVERAGE(SUM(AB141,AB143),(AB150*(1/(1+AB158))))</f>
        <v>160.71497400882723</v>
      </c>
      <c r="AC151" s="170">
        <f t="shared" ref="AC151" si="175">AVERAGE(SUM(AC141,AC143),(AC150*(1/(1+AC158))))</f>
        <v>153.12961295154821</v>
      </c>
    </row>
    <row r="152" spans="2:29" ht="15" thickBot="1" x14ac:dyDescent="0.35">
      <c r="B152" s="56" t="s">
        <v>229</v>
      </c>
      <c r="C152" s="57" t="s">
        <v>86</v>
      </c>
      <c r="D152" s="57" t="s">
        <v>87</v>
      </c>
      <c r="E152" s="75">
        <f t="shared" ref="E152" si="176">E148+E149</f>
        <v>0.41433151656914552</v>
      </c>
      <c r="F152" s="75">
        <f t="shared" ref="F152:AC152" si="177">F148+F149</f>
        <v>1.679092311378424</v>
      </c>
      <c r="G152" s="75">
        <f t="shared" si="177"/>
        <v>4.0997133084512791</v>
      </c>
      <c r="H152" s="75">
        <f t="shared" si="177"/>
        <v>6.701428457715255</v>
      </c>
      <c r="I152" s="75">
        <f t="shared" si="177"/>
        <v>8.015862670862246</v>
      </c>
      <c r="J152" s="58">
        <f t="shared" si="177"/>
        <v>8.7881635524239758</v>
      </c>
      <c r="K152" s="58">
        <f t="shared" si="177"/>
        <v>9.7426334545937507</v>
      </c>
      <c r="L152" s="58">
        <f t="shared" si="177"/>
        <v>10.662480529814941</v>
      </c>
      <c r="M152" s="58">
        <f t="shared" si="177"/>
        <v>11.553448012065612</v>
      </c>
      <c r="N152" s="58">
        <f t="shared" si="177"/>
        <v>12.416928477680049</v>
      </c>
      <c r="O152" s="58">
        <f t="shared" si="177"/>
        <v>13.240922704799058</v>
      </c>
      <c r="P152" s="58">
        <f t="shared" si="177"/>
        <v>14.035960117361888</v>
      </c>
      <c r="Q152" s="58">
        <f t="shared" si="177"/>
        <v>14.821873215861842</v>
      </c>
      <c r="R152" s="58">
        <f t="shared" si="177"/>
        <v>15.599660636898735</v>
      </c>
      <c r="S152" s="58">
        <f t="shared" si="177"/>
        <v>16.370285243639096</v>
      </c>
      <c r="T152" s="58">
        <f t="shared" si="177"/>
        <v>16.366161555128304</v>
      </c>
      <c r="U152" s="58">
        <f t="shared" si="177"/>
        <v>15.593718008513981</v>
      </c>
      <c r="V152" s="58">
        <f t="shared" si="177"/>
        <v>14.857731943435342</v>
      </c>
      <c r="W152" s="58">
        <f t="shared" si="177"/>
        <v>14.156482654261858</v>
      </c>
      <c r="X152" s="58">
        <f t="shared" si="177"/>
        <v>13.488330648539069</v>
      </c>
      <c r="Y152" s="58">
        <f t="shared" si="177"/>
        <v>12.851713813921583</v>
      </c>
      <c r="Z152" s="58">
        <f t="shared" si="177"/>
        <v>12.245143766017639</v>
      </c>
      <c r="AA152" s="58">
        <f t="shared" si="177"/>
        <v>11.667202368606645</v>
      </c>
      <c r="AB152" s="58">
        <f t="shared" si="177"/>
        <v>11.116538418094096</v>
      </c>
      <c r="AC152" s="58">
        <f t="shared" si="177"/>
        <v>10.591864484452257</v>
      </c>
    </row>
    <row r="153" spans="2:29" ht="15" thickTop="1" x14ac:dyDescent="0.3"/>
    <row r="154" spans="2:29" x14ac:dyDescent="0.3">
      <c r="B154" s="32" t="s">
        <v>97</v>
      </c>
    </row>
    <row r="155" spans="2:29" x14ac:dyDescent="0.3">
      <c r="B155" s="206" t="s">
        <v>98</v>
      </c>
      <c r="C155" s="37" t="s">
        <v>86</v>
      </c>
      <c r="D155" s="195" t="s">
        <v>87</v>
      </c>
      <c r="E155" s="171">
        <f>E134</f>
        <v>0.7437167397579072</v>
      </c>
      <c r="F155" s="171">
        <f t="shared" ref="F155:AC155" si="178">F134</f>
        <v>1.7278396410056531</v>
      </c>
      <c r="G155" s="171">
        <f t="shared" si="178"/>
        <v>4.5054259028152845</v>
      </c>
      <c r="H155" s="171">
        <f t="shared" si="178"/>
        <v>7.4680348807974157</v>
      </c>
      <c r="I155" s="171">
        <f t="shared" si="178"/>
        <v>8.3772325710150106</v>
      </c>
      <c r="J155" s="171">
        <f t="shared" si="178"/>
        <v>0</v>
      </c>
      <c r="K155" s="171">
        <f t="shared" si="178"/>
        <v>0</v>
      </c>
      <c r="L155" s="171">
        <f t="shared" si="178"/>
        <v>0</v>
      </c>
      <c r="M155" s="171">
        <f t="shared" si="178"/>
        <v>0</v>
      </c>
      <c r="N155" s="171">
        <f t="shared" si="178"/>
        <v>0</v>
      </c>
      <c r="O155" s="171">
        <f t="shared" si="178"/>
        <v>0</v>
      </c>
      <c r="P155" s="171">
        <f t="shared" si="178"/>
        <v>0</v>
      </c>
      <c r="Q155" s="171">
        <f t="shared" si="178"/>
        <v>0</v>
      </c>
      <c r="R155" s="171">
        <f t="shared" si="178"/>
        <v>0</v>
      </c>
      <c r="S155" s="171">
        <f t="shared" si="178"/>
        <v>0</v>
      </c>
      <c r="T155" s="171">
        <f t="shared" si="178"/>
        <v>0</v>
      </c>
      <c r="U155" s="171">
        <f t="shared" si="178"/>
        <v>0</v>
      </c>
      <c r="V155" s="171">
        <f t="shared" si="178"/>
        <v>0</v>
      </c>
      <c r="W155" s="171">
        <f t="shared" si="178"/>
        <v>0</v>
      </c>
      <c r="X155" s="171">
        <f t="shared" si="178"/>
        <v>0</v>
      </c>
      <c r="Y155" s="171">
        <f t="shared" si="178"/>
        <v>0</v>
      </c>
      <c r="Z155" s="171">
        <f t="shared" si="178"/>
        <v>0</v>
      </c>
      <c r="AA155" s="171">
        <f t="shared" si="178"/>
        <v>0</v>
      </c>
      <c r="AB155" s="171">
        <f t="shared" si="178"/>
        <v>0</v>
      </c>
      <c r="AC155" s="171">
        <f t="shared" si="178"/>
        <v>0</v>
      </c>
    </row>
    <row r="156" spans="2:29" x14ac:dyDescent="0.3">
      <c r="B156" s="3" t="s">
        <v>230</v>
      </c>
      <c r="C156" s="36" t="s">
        <v>86</v>
      </c>
      <c r="D156" s="36" t="s">
        <v>87</v>
      </c>
      <c r="E156" s="77">
        <f t="shared" ref="E156:AC156" si="179">E152</f>
        <v>0.41433151656914552</v>
      </c>
      <c r="F156" s="77">
        <f t="shared" si="179"/>
        <v>1.679092311378424</v>
      </c>
      <c r="G156" s="77">
        <f t="shared" si="179"/>
        <v>4.0997133084512791</v>
      </c>
      <c r="H156" s="77">
        <f t="shared" si="179"/>
        <v>6.701428457715255</v>
      </c>
      <c r="I156" s="77">
        <f t="shared" si="179"/>
        <v>8.015862670862246</v>
      </c>
      <c r="J156" s="77">
        <f t="shared" si="179"/>
        <v>8.7881635524239758</v>
      </c>
      <c r="K156" s="77">
        <f t="shared" si="179"/>
        <v>9.7426334545937507</v>
      </c>
      <c r="L156" s="77">
        <f t="shared" si="179"/>
        <v>10.662480529814941</v>
      </c>
      <c r="M156" s="77">
        <f t="shared" si="179"/>
        <v>11.553448012065612</v>
      </c>
      <c r="N156" s="77">
        <f t="shared" si="179"/>
        <v>12.416928477680049</v>
      </c>
      <c r="O156" s="77">
        <f t="shared" si="179"/>
        <v>13.240922704799058</v>
      </c>
      <c r="P156" s="77">
        <f t="shared" si="179"/>
        <v>14.035960117361888</v>
      </c>
      <c r="Q156" s="77">
        <f t="shared" si="179"/>
        <v>14.821873215861842</v>
      </c>
      <c r="R156" s="77">
        <f t="shared" si="179"/>
        <v>15.599660636898735</v>
      </c>
      <c r="S156" s="77">
        <f t="shared" si="179"/>
        <v>16.370285243639096</v>
      </c>
      <c r="T156" s="77">
        <f t="shared" si="179"/>
        <v>16.366161555128304</v>
      </c>
      <c r="U156" s="77">
        <f t="shared" si="179"/>
        <v>15.593718008513981</v>
      </c>
      <c r="V156" s="77">
        <f t="shared" si="179"/>
        <v>14.857731943435342</v>
      </c>
      <c r="W156" s="77">
        <f t="shared" si="179"/>
        <v>14.156482654261858</v>
      </c>
      <c r="X156" s="77">
        <f t="shared" si="179"/>
        <v>13.488330648539069</v>
      </c>
      <c r="Y156" s="77">
        <f t="shared" si="179"/>
        <v>12.851713813921583</v>
      </c>
      <c r="Z156" s="77">
        <f t="shared" si="179"/>
        <v>12.245143766017639</v>
      </c>
      <c r="AA156" s="77">
        <f t="shared" si="179"/>
        <v>11.667202368606645</v>
      </c>
      <c r="AB156" s="77">
        <f t="shared" si="179"/>
        <v>11.116538418094096</v>
      </c>
      <c r="AC156" s="77">
        <f t="shared" si="179"/>
        <v>10.591864484452257</v>
      </c>
    </row>
    <row r="157" spans="2:29" x14ac:dyDescent="0.3">
      <c r="B157" s="21" t="s">
        <v>120</v>
      </c>
      <c r="C157" s="36"/>
      <c r="D157" s="36"/>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2:29" x14ac:dyDescent="0.3">
      <c r="B158" s="18" t="s">
        <v>246</v>
      </c>
      <c r="C158" s="36" t="s">
        <v>46</v>
      </c>
      <c r="D158" s="36"/>
      <c r="E158" s="39">
        <f>'Scenario Inputs'!J172</f>
        <v>3.2300000000000002E-2</v>
      </c>
      <c r="F158" s="39">
        <f>'Scenario Inputs'!K172</f>
        <v>3.2300000000000002E-2</v>
      </c>
      <c r="G158" s="39">
        <f>'Scenario Inputs'!L172</f>
        <v>3.2300000000000002E-2</v>
      </c>
      <c r="H158" s="39">
        <f>'Scenario Inputs'!M172</f>
        <v>3.2300000000000002E-2</v>
      </c>
      <c r="I158" s="39">
        <f>'Scenario Inputs'!N172</f>
        <v>3.2300000000000002E-2</v>
      </c>
      <c r="J158" s="39">
        <f>'Scenario Inputs'!O172</f>
        <v>3.2300000000000002E-2</v>
      </c>
      <c r="K158" s="39">
        <f>'Scenario Inputs'!P172</f>
        <v>3.2300000000000002E-2</v>
      </c>
      <c r="L158" s="39">
        <f>'Scenario Inputs'!Q172</f>
        <v>3.2300000000000002E-2</v>
      </c>
      <c r="M158" s="39">
        <f>'Scenario Inputs'!R172</f>
        <v>3.2300000000000002E-2</v>
      </c>
      <c r="N158" s="39">
        <f>'Scenario Inputs'!S172</f>
        <v>3.2300000000000002E-2</v>
      </c>
      <c r="O158" s="39">
        <f>'Scenario Inputs'!T172</f>
        <v>3.2300000000000002E-2</v>
      </c>
      <c r="P158" s="39">
        <f>'Scenario Inputs'!U172</f>
        <v>3.2300000000000002E-2</v>
      </c>
      <c r="Q158" s="39">
        <f>'Scenario Inputs'!V172</f>
        <v>3.2300000000000002E-2</v>
      </c>
      <c r="R158" s="39">
        <f>'Scenario Inputs'!W172</f>
        <v>3.2300000000000002E-2</v>
      </c>
      <c r="S158" s="39">
        <f>'Scenario Inputs'!X172</f>
        <v>3.2300000000000002E-2</v>
      </c>
      <c r="T158" s="39">
        <f>'Scenario Inputs'!Y172</f>
        <v>3.2300000000000002E-2</v>
      </c>
      <c r="U158" s="39">
        <f>'Scenario Inputs'!Z172</f>
        <v>3.2300000000000002E-2</v>
      </c>
      <c r="V158" s="39">
        <f>'Scenario Inputs'!AA172</f>
        <v>3.2300000000000002E-2</v>
      </c>
      <c r="W158" s="39">
        <f>'Scenario Inputs'!AB172</f>
        <v>3.2300000000000002E-2</v>
      </c>
      <c r="X158" s="39">
        <f>'Scenario Inputs'!AC172</f>
        <v>3.2300000000000002E-2</v>
      </c>
      <c r="Y158" s="39">
        <f>'Scenario Inputs'!AD172</f>
        <v>3.2300000000000002E-2</v>
      </c>
      <c r="Z158" s="39">
        <f>'Scenario Inputs'!AE172</f>
        <v>3.2300000000000002E-2</v>
      </c>
      <c r="AA158" s="39">
        <f>'Scenario Inputs'!AF172</f>
        <v>3.2300000000000002E-2</v>
      </c>
      <c r="AB158" s="39">
        <f>'Scenario Inputs'!AG172</f>
        <v>3.2300000000000002E-2</v>
      </c>
      <c r="AC158" s="39">
        <f>'Scenario Inputs'!AH172</f>
        <v>3.2300000000000002E-2</v>
      </c>
    </row>
    <row r="159" spans="2:29" x14ac:dyDescent="0.3">
      <c r="B159" s="18" t="s">
        <v>247</v>
      </c>
      <c r="C159" s="36" t="s">
        <v>86</v>
      </c>
      <c r="D159" s="36" t="s">
        <v>87</v>
      </c>
      <c r="E159" s="77">
        <f t="shared" ref="E159:AC159" si="180">E158*E151</f>
        <v>0.19030245646303603</v>
      </c>
      <c r="F159" s="77">
        <f t="shared" si="180"/>
        <v>0.77747676648014574</v>
      </c>
      <c r="G159" s="77">
        <f t="shared" si="180"/>
        <v>1.9020113215884371</v>
      </c>
      <c r="H159" s="77">
        <f t="shared" si="180"/>
        <v>3.1206098524483319</v>
      </c>
      <c r="I159" s="77">
        <f t="shared" si="180"/>
        <v>3.7395954275656416</v>
      </c>
      <c r="J159" s="77">
        <f t="shared" si="180"/>
        <v>4.0986320623477415</v>
      </c>
      <c r="K159" s="77">
        <f t="shared" si="180"/>
        <v>4.5443013653954907</v>
      </c>
      <c r="L159" s="77">
        <f t="shared" si="180"/>
        <v>4.9738033141680109</v>
      </c>
      <c r="M159" s="77">
        <f t="shared" si="180"/>
        <v>5.3897873429750964</v>
      </c>
      <c r="N159" s="77">
        <f t="shared" si="180"/>
        <v>5.7929681708594352</v>
      </c>
      <c r="O159" s="77">
        <f t="shared" si="180"/>
        <v>6.1777790171466478</v>
      </c>
      <c r="P159" s="77">
        <f t="shared" si="180"/>
        <v>6.548931121735496</v>
      </c>
      <c r="Q159" s="77">
        <f t="shared" si="180"/>
        <v>6.915820306703373</v>
      </c>
      <c r="R159" s="77">
        <f t="shared" si="180"/>
        <v>7.2789128630043907</v>
      </c>
      <c r="S159" s="77">
        <f t="shared" si="180"/>
        <v>7.6386583756063109</v>
      </c>
      <c r="T159" s="77">
        <f t="shared" si="180"/>
        <v>7.6425119313236483</v>
      </c>
      <c r="U159" s="77">
        <f t="shared" si="180"/>
        <v>7.281803710193806</v>
      </c>
      <c r="V159" s="77">
        <f t="shared" si="180"/>
        <v>6.9381200514015635</v>
      </c>
      <c r="W159" s="77">
        <f t="shared" si="180"/>
        <v>6.6106574364635327</v>
      </c>
      <c r="X159" s="77">
        <f t="shared" si="180"/>
        <v>6.2986502710403025</v>
      </c>
      <c r="Y159" s="77">
        <f t="shared" si="180"/>
        <v>6.0013690950078509</v>
      </c>
      <c r="Z159" s="77">
        <f t="shared" si="180"/>
        <v>5.7181188770093083</v>
      </c>
      <c r="AA159" s="77">
        <f t="shared" si="180"/>
        <v>5.4482373894997744</v>
      </c>
      <c r="AB159" s="77">
        <f t="shared" si="180"/>
        <v>5.1910936604851194</v>
      </c>
      <c r="AC159" s="77">
        <f t="shared" si="180"/>
        <v>4.9460864983350072</v>
      </c>
    </row>
    <row r="160" spans="2:29" ht="15" thickBot="1" x14ac:dyDescent="0.35">
      <c r="B160" s="218" t="s">
        <v>100</v>
      </c>
      <c r="C160" s="229" t="s">
        <v>86</v>
      </c>
      <c r="D160" s="230" t="s">
        <v>87</v>
      </c>
      <c r="E160" s="231">
        <f>E155+E156+E159</f>
        <v>1.3483507127900887</v>
      </c>
      <c r="F160" s="231">
        <f t="shared" ref="F160:AC160" si="181">F155+F156+F159</f>
        <v>4.1844087188642227</v>
      </c>
      <c r="G160" s="231">
        <f t="shared" si="181"/>
        <v>10.507150532855002</v>
      </c>
      <c r="H160" s="231">
        <f t="shared" si="181"/>
        <v>17.290073190961003</v>
      </c>
      <c r="I160" s="231">
        <f t="shared" si="181"/>
        <v>20.132690669442898</v>
      </c>
      <c r="J160" s="231">
        <f t="shared" si="181"/>
        <v>12.886795614771717</v>
      </c>
      <c r="K160" s="231">
        <f t="shared" si="181"/>
        <v>14.286934819989241</v>
      </c>
      <c r="L160" s="231">
        <f t="shared" si="181"/>
        <v>15.636283843982952</v>
      </c>
      <c r="M160" s="231">
        <f t="shared" si="181"/>
        <v>16.943235355040709</v>
      </c>
      <c r="N160" s="231">
        <f t="shared" si="181"/>
        <v>18.209896648539484</v>
      </c>
      <c r="O160" s="231">
        <f t="shared" si="181"/>
        <v>19.418701721945705</v>
      </c>
      <c r="P160" s="231">
        <f t="shared" si="181"/>
        <v>20.584891239097384</v>
      </c>
      <c r="Q160" s="231">
        <f t="shared" si="181"/>
        <v>21.737693522565216</v>
      </c>
      <c r="R160" s="231">
        <f t="shared" si="181"/>
        <v>22.878573499903126</v>
      </c>
      <c r="S160" s="231">
        <f t="shared" si="181"/>
        <v>24.008943619245407</v>
      </c>
      <c r="T160" s="231">
        <f t="shared" si="181"/>
        <v>24.008673486451954</v>
      </c>
      <c r="U160" s="231">
        <f t="shared" si="181"/>
        <v>22.875521718707787</v>
      </c>
      <c r="V160" s="231">
        <f t="shared" si="181"/>
        <v>21.795851994836905</v>
      </c>
      <c r="W160" s="231">
        <f t="shared" si="181"/>
        <v>20.767140090725391</v>
      </c>
      <c r="X160" s="231">
        <f t="shared" si="181"/>
        <v>19.786980919579371</v>
      </c>
      <c r="Y160" s="231">
        <f t="shared" si="181"/>
        <v>18.853082908929434</v>
      </c>
      <c r="Z160" s="231">
        <f t="shared" si="181"/>
        <v>17.963262643026948</v>
      </c>
      <c r="AA160" s="231">
        <f t="shared" si="181"/>
        <v>17.115439758106419</v>
      </c>
      <c r="AB160" s="231">
        <f t="shared" si="181"/>
        <v>16.307632078579218</v>
      </c>
      <c r="AC160" s="231">
        <f t="shared" si="181"/>
        <v>15.537950982787265</v>
      </c>
    </row>
    <row r="161" spans="2:29" s="35" customFormat="1" x14ac:dyDescent="0.3">
      <c r="B161" s="215" t="s">
        <v>101</v>
      </c>
      <c r="C161" s="137" t="s">
        <v>86</v>
      </c>
      <c r="D161" s="216" t="s">
        <v>87</v>
      </c>
      <c r="E161" s="52">
        <f>IF('Scenario Inputs'!$J$175=1,E159*('Scenario Inputs'!J$176*(1-'Scenario Inputs'!J$177)/E158)*(1/(1-'Scenario Inputs'!J$178)-1),0)</f>
        <v>0</v>
      </c>
      <c r="F161" s="52">
        <f>IF('Scenario Inputs'!$J$175=1,F159*('Scenario Inputs'!K$176*(1-'Scenario Inputs'!K$177)/F158)*(1/(1-'Scenario Inputs'!K$178)-1),0)</f>
        <v>0</v>
      </c>
      <c r="G161" s="52">
        <f>IF('Scenario Inputs'!$J$175=1,G159*('Scenario Inputs'!L$176*(1-'Scenario Inputs'!L$177)/G158)*(1/(1-'Scenario Inputs'!L$178)-1),0)</f>
        <v>0</v>
      </c>
      <c r="H161" s="52">
        <f>IF('Scenario Inputs'!$J$175=1,H159*('Scenario Inputs'!M$176*(1-'Scenario Inputs'!M$177)/H158)*(1/(1-'Scenario Inputs'!M$178)-1),0)</f>
        <v>0</v>
      </c>
      <c r="I161" s="52">
        <f>IF('Scenario Inputs'!$J$175=1,I159*('Scenario Inputs'!N$176*(1-'Scenario Inputs'!N$177)/I158)*(1/(1-'Scenario Inputs'!N$178)-1),0)</f>
        <v>0</v>
      </c>
      <c r="J161" s="52">
        <f>IF('Scenario Inputs'!$J$175=1,J159*('Scenario Inputs'!O$176*(1-'Scenario Inputs'!O$177)/J158)*(1/(1-'Scenario Inputs'!O$178)-1),0)</f>
        <v>0</v>
      </c>
      <c r="K161" s="52">
        <f>IF('Scenario Inputs'!$J$175=1,K159*('Scenario Inputs'!P$176*(1-'Scenario Inputs'!P$177)/K158)*(1/(1-'Scenario Inputs'!P$178)-1),0)</f>
        <v>0</v>
      </c>
      <c r="L161" s="52">
        <f>IF('Scenario Inputs'!$J$175=1,L159*('Scenario Inputs'!Q$176*(1-'Scenario Inputs'!Q$177)/L158)*(1/(1-'Scenario Inputs'!Q$178)-1),0)</f>
        <v>0</v>
      </c>
      <c r="M161" s="52">
        <f>IF('Scenario Inputs'!$J$175=1,M159*('Scenario Inputs'!R$176*(1-'Scenario Inputs'!R$177)/M158)*(1/(1-'Scenario Inputs'!R$178)-1),0)</f>
        <v>0</v>
      </c>
      <c r="N161" s="52">
        <f>IF('Scenario Inputs'!$J$175=1,N159*('Scenario Inputs'!S$176*(1-'Scenario Inputs'!S$177)/N158)*(1/(1-'Scenario Inputs'!S$178)-1),0)</f>
        <v>0</v>
      </c>
      <c r="O161" s="52">
        <f>IF('Scenario Inputs'!$J$175=1,O159*('Scenario Inputs'!T$176*(1-'Scenario Inputs'!T$177)/O158)*(1/(1-'Scenario Inputs'!T$178)-1),0)</f>
        <v>0</v>
      </c>
      <c r="P161" s="52">
        <f>IF('Scenario Inputs'!$J$175=1,P159*('Scenario Inputs'!U$176*(1-'Scenario Inputs'!U$177)/P158)*(1/(1-'Scenario Inputs'!U$178)-1),0)</f>
        <v>0</v>
      </c>
      <c r="Q161" s="52">
        <f>IF('Scenario Inputs'!$J$175=1,Q159*('Scenario Inputs'!V$176*(1-'Scenario Inputs'!V$177)/Q158)*(1/(1-'Scenario Inputs'!V$178)-1),0)</f>
        <v>0</v>
      </c>
      <c r="R161" s="52">
        <f>IF('Scenario Inputs'!$J$175=1,R159*('Scenario Inputs'!W$176*(1-'Scenario Inputs'!W$177)/R158)*(1/(1-'Scenario Inputs'!W$178)-1),0)</f>
        <v>0</v>
      </c>
      <c r="S161" s="52">
        <f>IF('Scenario Inputs'!$J$175=1,S159*('Scenario Inputs'!X$176*(1-'Scenario Inputs'!X$177)/S158)*(1/(1-'Scenario Inputs'!X$178)-1),0)</f>
        <v>0</v>
      </c>
      <c r="T161" s="52">
        <f>IF('Scenario Inputs'!$J$175=1,T159*('Scenario Inputs'!Y$176*(1-'Scenario Inputs'!Y$177)/T158)*(1/(1-'Scenario Inputs'!Y$178)-1),0)</f>
        <v>0</v>
      </c>
      <c r="U161" s="52">
        <f>IF('Scenario Inputs'!$J$175=1,U159*('Scenario Inputs'!Z$176*(1-'Scenario Inputs'!Z$177)/U158)*(1/(1-'Scenario Inputs'!Z$178)-1),0)</f>
        <v>0</v>
      </c>
      <c r="V161" s="52">
        <f>IF('Scenario Inputs'!$J$175=1,V159*('Scenario Inputs'!AA$176*(1-'Scenario Inputs'!AA$177)/V158)*(1/(1-'Scenario Inputs'!AA$178)-1),0)</f>
        <v>0</v>
      </c>
      <c r="W161" s="52">
        <f>IF('Scenario Inputs'!$J$175=1,W159*('Scenario Inputs'!AB$176*(1-'Scenario Inputs'!AB$177)/W158)*(1/(1-'Scenario Inputs'!AB$178)-1),0)</f>
        <v>0</v>
      </c>
      <c r="X161" s="52">
        <f>IF('Scenario Inputs'!$J$175=1,X159*('Scenario Inputs'!AC$176*(1-'Scenario Inputs'!AC$177)/X158)*(1/(1-'Scenario Inputs'!AC$178)-1),0)</f>
        <v>0</v>
      </c>
      <c r="Y161" s="52">
        <f>IF('Scenario Inputs'!$J$175=1,Y159*('Scenario Inputs'!AD$176*(1-'Scenario Inputs'!AD$177)/Y158)*(1/(1-'Scenario Inputs'!AD$178)-1),0)</f>
        <v>0</v>
      </c>
      <c r="Z161" s="52">
        <f>IF('Scenario Inputs'!$J$175=1,Z159*('Scenario Inputs'!AE$176*(1-'Scenario Inputs'!AE$177)/Z158)*(1/(1-'Scenario Inputs'!AE$178)-1),0)</f>
        <v>0</v>
      </c>
      <c r="AA161" s="52">
        <f>IF('Scenario Inputs'!$J$175=1,AA159*('Scenario Inputs'!AF$176*(1-'Scenario Inputs'!AF$177)/AA158)*(1/(1-'Scenario Inputs'!AF$178)-1),0)</f>
        <v>0</v>
      </c>
      <c r="AB161" s="52">
        <f>IF('Scenario Inputs'!$J$175=1,AB159*('Scenario Inputs'!AG$176*(1-'Scenario Inputs'!AG$177)/AB158)*(1/(1-'Scenario Inputs'!AG$178)-1),0)</f>
        <v>0</v>
      </c>
      <c r="AC161" s="52">
        <f>IF('Scenario Inputs'!$J$175=1,AC159*('Scenario Inputs'!AH$176*(1-'Scenario Inputs'!AH$177)/AC158)*(1/(1-'Scenario Inputs'!AH$178)-1),0)</f>
        <v>0</v>
      </c>
    </row>
    <row r="162" spans="2:29" s="35" customFormat="1" ht="15" thickBot="1" x14ac:dyDescent="0.35">
      <c r="B162" s="218" t="s">
        <v>102</v>
      </c>
      <c r="C162" s="218" t="s">
        <v>86</v>
      </c>
      <c r="D162" s="218" t="s">
        <v>87</v>
      </c>
      <c r="E162" s="222">
        <f>E160+E161</f>
        <v>1.3483507127900887</v>
      </c>
      <c r="F162" s="222">
        <f>F160+F161</f>
        <v>4.1844087188642227</v>
      </c>
      <c r="G162" s="222">
        <f t="shared" ref="G162:AC162" si="182">G160+G161</f>
        <v>10.507150532855002</v>
      </c>
      <c r="H162" s="222">
        <f t="shared" si="182"/>
        <v>17.290073190961003</v>
      </c>
      <c r="I162" s="222">
        <f t="shared" si="182"/>
        <v>20.132690669442898</v>
      </c>
      <c r="J162" s="222">
        <f t="shared" si="182"/>
        <v>12.886795614771717</v>
      </c>
      <c r="K162" s="222">
        <f t="shared" si="182"/>
        <v>14.286934819989241</v>
      </c>
      <c r="L162" s="222">
        <f t="shared" si="182"/>
        <v>15.636283843982952</v>
      </c>
      <c r="M162" s="222">
        <f t="shared" si="182"/>
        <v>16.943235355040709</v>
      </c>
      <c r="N162" s="222">
        <f t="shared" si="182"/>
        <v>18.209896648539484</v>
      </c>
      <c r="O162" s="222">
        <f t="shared" si="182"/>
        <v>19.418701721945705</v>
      </c>
      <c r="P162" s="222">
        <f t="shared" si="182"/>
        <v>20.584891239097384</v>
      </c>
      <c r="Q162" s="222">
        <f t="shared" si="182"/>
        <v>21.737693522565216</v>
      </c>
      <c r="R162" s="222">
        <f t="shared" si="182"/>
        <v>22.878573499903126</v>
      </c>
      <c r="S162" s="222">
        <f t="shared" si="182"/>
        <v>24.008943619245407</v>
      </c>
      <c r="T162" s="222">
        <f t="shared" si="182"/>
        <v>24.008673486451954</v>
      </c>
      <c r="U162" s="222">
        <f t="shared" si="182"/>
        <v>22.875521718707787</v>
      </c>
      <c r="V162" s="222">
        <f t="shared" si="182"/>
        <v>21.795851994836905</v>
      </c>
      <c r="W162" s="222">
        <f t="shared" si="182"/>
        <v>20.767140090725391</v>
      </c>
      <c r="X162" s="222">
        <f t="shared" si="182"/>
        <v>19.786980919579371</v>
      </c>
      <c r="Y162" s="222">
        <f t="shared" si="182"/>
        <v>18.853082908929434</v>
      </c>
      <c r="Z162" s="222">
        <f t="shared" si="182"/>
        <v>17.963262643026948</v>
      </c>
      <c r="AA162" s="222">
        <f t="shared" si="182"/>
        <v>17.115439758106419</v>
      </c>
      <c r="AB162" s="222">
        <f t="shared" si="182"/>
        <v>16.307632078579218</v>
      </c>
      <c r="AC162" s="222">
        <f t="shared" si="182"/>
        <v>15.537950982787265</v>
      </c>
    </row>
    <row r="163" spans="2:29" ht="15" thickBot="1" x14ac:dyDescent="0.35">
      <c r="B163" s="215" t="s">
        <v>103</v>
      </c>
      <c r="C163" s="232"/>
      <c r="D163" s="233"/>
      <c r="E163" s="52">
        <f>'Scenario Inputs'!J180</f>
        <v>1.01</v>
      </c>
      <c r="F163" s="52">
        <f>'Scenario Inputs'!K180</f>
        <v>1.01</v>
      </c>
      <c r="G163" s="52">
        <f>'Scenario Inputs'!L180</f>
        <v>1.01</v>
      </c>
      <c r="H163" s="52">
        <f>'Scenario Inputs'!M180</f>
        <v>1.01</v>
      </c>
      <c r="I163" s="52">
        <f>'Scenario Inputs'!N180</f>
        <v>1.01</v>
      </c>
      <c r="J163" s="52">
        <f>'Scenario Inputs'!O180</f>
        <v>1.01</v>
      </c>
      <c r="K163" s="52">
        <f>'Scenario Inputs'!P180</f>
        <v>1.01</v>
      </c>
      <c r="L163" s="52">
        <f>'Scenario Inputs'!Q180</f>
        <v>1.01</v>
      </c>
      <c r="M163" s="52">
        <f>'Scenario Inputs'!R180</f>
        <v>1.01</v>
      </c>
      <c r="N163" s="52">
        <f>'Scenario Inputs'!S180</f>
        <v>1.01</v>
      </c>
      <c r="O163" s="52">
        <f>'Scenario Inputs'!T180</f>
        <v>1.01</v>
      </c>
      <c r="P163" s="52">
        <f>'Scenario Inputs'!U180</f>
        <v>1.01</v>
      </c>
      <c r="Q163" s="52">
        <f>'Scenario Inputs'!V180</f>
        <v>1.01</v>
      </c>
      <c r="R163" s="52">
        <f>'Scenario Inputs'!W180</f>
        <v>1.01</v>
      </c>
      <c r="S163" s="52">
        <f>'Scenario Inputs'!X180</f>
        <v>1.01</v>
      </c>
      <c r="T163" s="52">
        <f>'Scenario Inputs'!Y180</f>
        <v>1.01</v>
      </c>
      <c r="U163" s="52">
        <f>'Scenario Inputs'!Z180</f>
        <v>1.01</v>
      </c>
      <c r="V163" s="52">
        <f>'Scenario Inputs'!AA180</f>
        <v>1.01</v>
      </c>
      <c r="W163" s="52">
        <f>'Scenario Inputs'!AB180</f>
        <v>1.01</v>
      </c>
      <c r="X163" s="52">
        <f>'Scenario Inputs'!AC180</f>
        <v>1.01</v>
      </c>
      <c r="Y163" s="52">
        <f>'Scenario Inputs'!AD180</f>
        <v>1.01</v>
      </c>
      <c r="Z163" s="52">
        <f>'Scenario Inputs'!AE180</f>
        <v>1.01</v>
      </c>
      <c r="AA163" s="52">
        <f>'Scenario Inputs'!AF180</f>
        <v>1.01</v>
      </c>
      <c r="AB163" s="52">
        <f>'Scenario Inputs'!AG180</f>
        <v>1.01</v>
      </c>
      <c r="AC163" s="52">
        <f>'Scenario Inputs'!AH180</f>
        <v>1.01</v>
      </c>
    </row>
    <row r="164" spans="2:29" x14ac:dyDescent="0.3">
      <c r="B164" s="234" t="s">
        <v>104</v>
      </c>
      <c r="C164" s="235" t="s">
        <v>86</v>
      </c>
      <c r="D164" s="236" t="s">
        <v>87</v>
      </c>
      <c r="E164" s="237">
        <f>E163*E162</f>
        <v>1.3618342199179896</v>
      </c>
      <c r="F164" s="237">
        <f>F163*F162</f>
        <v>4.226252806052865</v>
      </c>
      <c r="G164" s="237">
        <f t="shared" ref="G164:AC164" si="183">G163*G162</f>
        <v>10.612222038183551</v>
      </c>
      <c r="H164" s="237">
        <f t="shared" si="183"/>
        <v>17.462973922870614</v>
      </c>
      <c r="I164" s="237">
        <f t="shared" si="183"/>
        <v>20.334017576137327</v>
      </c>
      <c r="J164" s="237">
        <f t="shared" si="183"/>
        <v>13.015663570919434</v>
      </c>
      <c r="K164" s="237">
        <f t="shared" si="183"/>
        <v>14.429804168189134</v>
      </c>
      <c r="L164" s="237">
        <f t="shared" si="183"/>
        <v>15.792646682422781</v>
      </c>
      <c r="M164" s="237">
        <f t="shared" si="183"/>
        <v>17.112667708591118</v>
      </c>
      <c r="N164" s="237">
        <f t="shared" si="183"/>
        <v>18.391995615024879</v>
      </c>
      <c r="O164" s="237">
        <f t="shared" si="183"/>
        <v>19.612888739165161</v>
      </c>
      <c r="P164" s="237">
        <f t="shared" si="183"/>
        <v>20.790740151488357</v>
      </c>
      <c r="Q164" s="237">
        <f t="shared" si="183"/>
        <v>21.955070457790868</v>
      </c>
      <c r="R164" s="237">
        <f t="shared" si="183"/>
        <v>23.107359234902159</v>
      </c>
      <c r="S164" s="237">
        <f t="shared" si="183"/>
        <v>24.249033055437863</v>
      </c>
      <c r="T164" s="237">
        <f t="shared" si="183"/>
        <v>24.248760221316473</v>
      </c>
      <c r="U164" s="237">
        <f t="shared" si="183"/>
        <v>23.104276935894866</v>
      </c>
      <c r="V164" s="237">
        <f t="shared" si="183"/>
        <v>22.013810514785273</v>
      </c>
      <c r="W164" s="237">
        <f t="shared" si="183"/>
        <v>20.974811491632646</v>
      </c>
      <c r="X164" s="237">
        <f t="shared" si="183"/>
        <v>19.984850728775164</v>
      </c>
      <c r="Y164" s="237">
        <f t="shared" si="183"/>
        <v>19.041613738018729</v>
      </c>
      <c r="Z164" s="237">
        <f t="shared" si="183"/>
        <v>18.142895269457217</v>
      </c>
      <c r="AA164" s="237">
        <f t="shared" si="183"/>
        <v>17.286594155687482</v>
      </c>
      <c r="AB164" s="237">
        <f t="shared" si="183"/>
        <v>16.470708399365009</v>
      </c>
      <c r="AC164" s="237">
        <f t="shared" si="183"/>
        <v>15.693330492615138</v>
      </c>
    </row>
    <row r="165" spans="2:29" ht="15" thickBot="1" x14ac:dyDescent="0.35">
      <c r="B165" s="238" t="s">
        <v>104</v>
      </c>
      <c r="C165" s="209" t="s">
        <v>86</v>
      </c>
      <c r="D165" s="205" t="s">
        <v>51</v>
      </c>
      <c r="E165" s="204">
        <f>E164*('Scenario Inputs'!$G$3/'Scenario Inputs'!J3)</f>
        <v>1.2396678971950983</v>
      </c>
      <c r="F165" s="204">
        <f>F164*('Scenario Inputs'!$G$3/'Scenario Inputs'!K3)</f>
        <v>3.7716936643151113</v>
      </c>
      <c r="G165" s="204">
        <f>G164*('Scenario Inputs'!$G$3/'Scenario Inputs'!L3)</f>
        <v>9.2851109255574116</v>
      </c>
      <c r="H165" s="204">
        <f>H164*('Scenario Inputs'!$G$3/'Scenario Inputs'!M3)</f>
        <v>14.979551212000262</v>
      </c>
      <c r="I165" s="204">
        <f>I164*('Scenario Inputs'!$G$3/'Scenario Inputs'!N3)</f>
        <v>17.100295665604342</v>
      </c>
      <c r="J165" s="204">
        <f>J164*('Scenario Inputs'!$G$3/'Scenario Inputs'!O3)</f>
        <v>10.731157462639352</v>
      </c>
      <c r="K165" s="204">
        <f>K164*('Scenario Inputs'!$G$3/'Scenario Inputs'!P3)</f>
        <v>11.663812201755794</v>
      </c>
      <c r="L165" s="204">
        <f>L164*('Scenario Inputs'!$G$3/'Scenario Inputs'!Q3)</f>
        <v>12.515114545347823</v>
      </c>
      <c r="M165" s="204">
        <f>M164*('Scenario Inputs'!$G$3/'Scenario Inputs'!R3)</f>
        <v>13.295278992701538</v>
      </c>
      <c r="N165" s="204">
        <f>N164*('Scenario Inputs'!$G$3/'Scenario Inputs'!S3)</f>
        <v>14.009041464871165</v>
      </c>
      <c r="O165" s="204">
        <f>O164*('Scenario Inputs'!$G$3/'Scenario Inputs'!T3)</f>
        <v>14.646065057055552</v>
      </c>
      <c r="P165" s="204">
        <f>P164*('Scenario Inputs'!$G$3/'Scenario Inputs'!U3)</f>
        <v>15.221209833715688</v>
      </c>
      <c r="Q165" s="204">
        <f>Q164*('Scenario Inputs'!$G$3/'Scenario Inputs'!V3)</f>
        <v>15.758464072489454</v>
      </c>
      <c r="R165" s="204">
        <f>R164*('Scenario Inputs'!$G$3/'Scenario Inputs'!W3)</f>
        <v>16.260324002012805</v>
      </c>
      <c r="S165" s="204">
        <f>S164*('Scenario Inputs'!$G$3/'Scenario Inputs'!X3)</f>
        <v>16.72912139937916</v>
      </c>
      <c r="T165" s="204">
        <f>T164*('Scenario Inputs'!$G$3/'Scenario Inputs'!Y3)</f>
        <v>16.400914876806258</v>
      </c>
      <c r="U165" s="204">
        <f>U164*('Scenario Inputs'!$G$3/'Scenario Inputs'!Z3)</f>
        <v>15.320422604722262</v>
      </c>
      <c r="V165" s="204">
        <f>V164*('Scenario Inputs'!$G$3/'Scenario Inputs'!AA3)</f>
        <v>14.311113163523158</v>
      </c>
      <c r="W165" s="204">
        <f>W164*('Scenario Inputs'!$G$3/'Scenario Inputs'!AB3)</f>
        <v>13.368297028310254</v>
      </c>
      <c r="X165" s="204">
        <f>X164*('Scenario Inputs'!$G$3/'Scenario Inputs'!AC3)</f>
        <v>12.487593620085175</v>
      </c>
      <c r="Y165" s="204">
        <f>Y164*('Scenario Inputs'!$G$3/'Scenario Inputs'!AD3)</f>
        <v>11.664910952393965</v>
      </c>
      <c r="Z165" s="204">
        <f>Z164*('Scenario Inputs'!$G$3/'Scenario Inputs'!AE3)</f>
        <v>10.896426618850249</v>
      </c>
      <c r="AA165" s="204">
        <f>AA164*('Scenario Inputs'!$G$3/'Scenario Inputs'!AF3)</f>
        <v>10.178570033200394</v>
      </c>
      <c r="AB165" s="204">
        <f>AB164*('Scenario Inputs'!$G$3/'Scenario Inputs'!AG3)</f>
        <v>9.5080058394131548</v>
      </c>
      <c r="AC165" s="204">
        <f>AC164*('Scenario Inputs'!$G$3/'Scenario Inputs'!AH3)</f>
        <v>8.8816184147126158</v>
      </c>
    </row>
    <row r="166" spans="2:29" x14ac:dyDescent="0.3">
      <c r="B166" s="34"/>
      <c r="C166" s="35"/>
      <c r="D166" s="35"/>
    </row>
    <row r="167" spans="2:29" x14ac:dyDescent="0.3">
      <c r="B167" s="45" t="s">
        <v>121</v>
      </c>
      <c r="C167" s="35"/>
      <c r="D167" s="35"/>
    </row>
    <row r="168" spans="2:29" x14ac:dyDescent="0.3">
      <c r="B168" s="47" t="s">
        <v>106</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row>
    <row r="169" spans="2:29" x14ac:dyDescent="0.3">
      <c r="B169" s="48" t="s">
        <v>107</v>
      </c>
      <c r="C169" s="36" t="s">
        <v>46</v>
      </c>
      <c r="D169" s="49"/>
      <c r="E169" s="53">
        <f>'Scenario Inputs'!J186</f>
        <v>0.80530000000000002</v>
      </c>
      <c r="F169" s="53">
        <f>'Scenario Inputs'!K186</f>
        <v>0.80530000000000002</v>
      </c>
      <c r="G169" s="53">
        <f>'Scenario Inputs'!L186</f>
        <v>0.80530000000000002</v>
      </c>
      <c r="H169" s="53">
        <f>'Scenario Inputs'!M186</f>
        <v>0.80530000000000002</v>
      </c>
      <c r="I169" s="53">
        <f>'Scenario Inputs'!N186</f>
        <v>0.80530000000000002</v>
      </c>
      <c r="J169" s="53">
        <f>'Scenario Inputs'!O186</f>
        <v>0.80530000000000002</v>
      </c>
      <c r="K169" s="53">
        <f>'Scenario Inputs'!P186</f>
        <v>0.80530000000000002</v>
      </c>
      <c r="L169" s="53">
        <f>'Scenario Inputs'!Q186</f>
        <v>0.80530000000000002</v>
      </c>
      <c r="M169" s="53">
        <f>'Scenario Inputs'!R186</f>
        <v>0.80530000000000002</v>
      </c>
      <c r="N169" s="53">
        <f>'Scenario Inputs'!S186</f>
        <v>0.80530000000000002</v>
      </c>
      <c r="O169" s="53">
        <f>'Scenario Inputs'!T186</f>
        <v>0.80530000000000002</v>
      </c>
      <c r="P169" s="53">
        <f>'Scenario Inputs'!U186</f>
        <v>0.80530000000000002</v>
      </c>
      <c r="Q169" s="53">
        <f>'Scenario Inputs'!V186</f>
        <v>0.80530000000000002</v>
      </c>
      <c r="R169" s="53">
        <f>'Scenario Inputs'!W186</f>
        <v>0.80530000000000002</v>
      </c>
      <c r="S169" s="53">
        <f>'Scenario Inputs'!X186</f>
        <v>0.80530000000000002</v>
      </c>
      <c r="T169" s="53">
        <f>'Scenario Inputs'!Y186</f>
        <v>0.80530000000000002</v>
      </c>
      <c r="U169" s="53">
        <f>'Scenario Inputs'!Z186</f>
        <v>0.80530000000000002</v>
      </c>
      <c r="V169" s="53">
        <f>'Scenario Inputs'!AA186</f>
        <v>0.80530000000000002</v>
      </c>
      <c r="W169" s="53">
        <f>'Scenario Inputs'!AB186</f>
        <v>0.80530000000000002</v>
      </c>
      <c r="X169" s="53">
        <f>'Scenario Inputs'!AC186</f>
        <v>0.80530000000000002</v>
      </c>
      <c r="Y169" s="53">
        <f>'Scenario Inputs'!AD186</f>
        <v>0.80530000000000002</v>
      </c>
      <c r="Z169" s="53">
        <f>'Scenario Inputs'!AE186</f>
        <v>0.80530000000000002</v>
      </c>
      <c r="AA169" s="53">
        <f>'Scenario Inputs'!AF186</f>
        <v>0.80530000000000002</v>
      </c>
      <c r="AB169" s="53">
        <f>'Scenario Inputs'!AG186</f>
        <v>0.80530000000000002</v>
      </c>
      <c r="AC169" s="53">
        <f>'Scenario Inputs'!AH186</f>
        <v>0.80530000000000002</v>
      </c>
    </row>
    <row r="170" spans="2:29" x14ac:dyDescent="0.3">
      <c r="B170" s="48" t="s">
        <v>108</v>
      </c>
      <c r="C170" s="36" t="s">
        <v>86</v>
      </c>
      <c r="D170" s="49" t="s">
        <v>51</v>
      </c>
      <c r="E170" s="52">
        <f>E165*E169</f>
        <v>0.99830455761121262</v>
      </c>
      <c r="F170" s="52">
        <f t="shared" ref="F170:AC170" si="184">F165*F169</f>
        <v>3.0373449078729591</v>
      </c>
      <c r="G170" s="52">
        <f t="shared" si="184"/>
        <v>7.4772998283513834</v>
      </c>
      <c r="H170" s="52">
        <f t="shared" si="184"/>
        <v>12.063032591023811</v>
      </c>
      <c r="I170" s="52">
        <f t="shared" si="184"/>
        <v>13.770868099511176</v>
      </c>
      <c r="J170" s="52">
        <f t="shared" si="184"/>
        <v>8.64180110466347</v>
      </c>
      <c r="K170" s="52">
        <f t="shared" si="184"/>
        <v>9.3928679660739416</v>
      </c>
      <c r="L170" s="52">
        <f t="shared" si="184"/>
        <v>10.078421743368601</v>
      </c>
      <c r="M170" s="52">
        <f t="shared" si="184"/>
        <v>10.706688172822549</v>
      </c>
      <c r="N170" s="52">
        <f t="shared" si="184"/>
        <v>11.28148109166075</v>
      </c>
      <c r="O170" s="52">
        <f t="shared" si="184"/>
        <v>11.794476190446836</v>
      </c>
      <c r="P170" s="52">
        <f t="shared" si="184"/>
        <v>12.257640279091245</v>
      </c>
      <c r="Q170" s="52">
        <f t="shared" si="184"/>
        <v>12.690291117575757</v>
      </c>
      <c r="R170" s="52">
        <f t="shared" si="184"/>
        <v>13.094438918820911</v>
      </c>
      <c r="S170" s="52">
        <f t="shared" si="184"/>
        <v>13.471961462920039</v>
      </c>
      <c r="T170" s="52">
        <f t="shared" si="184"/>
        <v>13.207656750292079</v>
      </c>
      <c r="U170" s="52">
        <f t="shared" si="184"/>
        <v>12.337536323582839</v>
      </c>
      <c r="V170" s="52">
        <f t="shared" si="184"/>
        <v>11.5247394305852</v>
      </c>
      <c r="W170" s="52">
        <f t="shared" si="184"/>
        <v>10.765489596898247</v>
      </c>
      <c r="X170" s="52">
        <f t="shared" si="184"/>
        <v>10.056259142254591</v>
      </c>
      <c r="Y170" s="52">
        <f t="shared" si="184"/>
        <v>9.3937527899628606</v>
      </c>
      <c r="Z170" s="52">
        <f t="shared" si="184"/>
        <v>8.7748923561601053</v>
      </c>
      <c r="AA170" s="52">
        <f t="shared" si="184"/>
        <v>8.1968024477362782</v>
      </c>
      <c r="AB170" s="52">
        <f t="shared" si="184"/>
        <v>7.6567971024794135</v>
      </c>
      <c r="AC170" s="52">
        <f t="shared" si="184"/>
        <v>7.1523673093680697</v>
      </c>
    </row>
    <row r="171" spans="2:29" x14ac:dyDescent="0.3">
      <c r="B171" s="60" t="s">
        <v>109</v>
      </c>
      <c r="C171" s="46" t="s">
        <v>82</v>
      </c>
      <c r="D171" s="49"/>
      <c r="E171" s="55">
        <f>'Scenario Inputs'!J190</f>
        <v>1388.9063055734059</v>
      </c>
      <c r="F171" s="55">
        <f>'Scenario Inputs'!K190</f>
        <v>1397.2321588474472</v>
      </c>
      <c r="G171" s="55">
        <f>'Scenario Inputs'!L190</f>
        <v>1405.8543633493218</v>
      </c>
      <c r="H171" s="55">
        <f>'Scenario Inputs'!M190</f>
        <v>1414.3491889025322</v>
      </c>
      <c r="I171" s="55">
        <f>'Scenario Inputs'!N190</f>
        <v>1422.710778738475</v>
      </c>
      <c r="J171" s="55">
        <f>'Scenario Inputs'!O190</f>
        <v>1431.0591419028269</v>
      </c>
      <c r="K171" s="55">
        <f>'Scenario Inputs'!P190</f>
        <v>1439.4084676635209</v>
      </c>
      <c r="L171" s="55">
        <f>'Scenario Inputs'!Q190</f>
        <v>1447.8178292780972</v>
      </c>
      <c r="M171" s="55">
        <f>'Scenario Inputs'!R190</f>
        <v>1456.1564622442193</v>
      </c>
      <c r="N171" s="55">
        <f>'Scenario Inputs'!S190</f>
        <v>1464.4167881888034</v>
      </c>
      <c r="O171" s="55">
        <f>'Scenario Inputs'!T190</f>
        <v>1472.641354821199</v>
      </c>
      <c r="P171" s="55">
        <f>'Scenario Inputs'!U190</f>
        <v>1480.9607023923654</v>
      </c>
      <c r="Q171" s="55">
        <f>'Scenario Inputs'!V190</f>
        <v>1489.1506883022228</v>
      </c>
      <c r="R171" s="55">
        <f>'Scenario Inputs'!W190</f>
        <v>1497.2560342527495</v>
      </c>
      <c r="S171" s="55">
        <f>'Scenario Inputs'!X190</f>
        <v>1505.2862426172455</v>
      </c>
      <c r="T171" s="55">
        <f>'Scenario Inputs'!Y190</f>
        <v>1513.4004991083559</v>
      </c>
      <c r="U171" s="55">
        <f>'Scenario Inputs'!Z190</f>
        <v>1522.2468678305713</v>
      </c>
      <c r="V171" s="55">
        <f>'Scenario Inputs'!AA190</f>
        <v>1530.51222485173</v>
      </c>
      <c r="W171" s="55">
        <f>'Scenario Inputs'!AB190</f>
        <v>1538.8247086267888</v>
      </c>
      <c r="X171" s="55">
        <f>'Scenario Inputs'!AC190</f>
        <v>1547.1269799829824</v>
      </c>
      <c r="Y171" s="55">
        <f>'Scenario Inputs'!AD190</f>
        <v>1555.2622791618478</v>
      </c>
      <c r="Z171" s="55">
        <f>'Scenario Inputs'!AE190</f>
        <v>1563.5648651068109</v>
      </c>
      <c r="AA171" s="55">
        <f>'Scenario Inputs'!AF190</f>
        <v>1572.002983756659</v>
      </c>
      <c r="AB171" s="55">
        <f>'Scenario Inputs'!AG190</f>
        <v>1580.3355389304616</v>
      </c>
      <c r="AC171" s="55">
        <f>'Scenario Inputs'!AH190</f>
        <v>1588.5257704099222</v>
      </c>
    </row>
    <row r="172" spans="2:29" ht="15" thickBot="1" x14ac:dyDescent="0.35">
      <c r="B172" s="152" t="s">
        <v>110</v>
      </c>
      <c r="C172" s="153" t="s">
        <v>115</v>
      </c>
      <c r="D172" s="154" t="s">
        <v>51</v>
      </c>
      <c r="E172" s="155">
        <f t="shared" ref="E172:AC172" si="185">(E170*1000000)/(E171*1000)</f>
        <v>0.71877026809167333</v>
      </c>
      <c r="F172" s="155">
        <f t="shared" si="185"/>
        <v>2.1738298024706304</v>
      </c>
      <c r="G172" s="155">
        <f t="shared" si="185"/>
        <v>5.3186873571579545</v>
      </c>
      <c r="H172" s="155">
        <f t="shared" si="185"/>
        <v>8.5290341916087566</v>
      </c>
      <c r="I172" s="155">
        <f t="shared" si="185"/>
        <v>9.6793166294289819</v>
      </c>
      <c r="J172" s="155">
        <f t="shared" si="185"/>
        <v>6.0387449069175325</v>
      </c>
      <c r="K172" s="155">
        <f t="shared" si="185"/>
        <v>6.5255055650191141</v>
      </c>
      <c r="L172" s="155">
        <f t="shared" si="185"/>
        <v>6.9611117777115972</v>
      </c>
      <c r="M172" s="155">
        <f t="shared" si="185"/>
        <v>7.3527045001204527</v>
      </c>
      <c r="N172" s="155">
        <f t="shared" si="185"/>
        <v>7.7037365199928702</v>
      </c>
      <c r="O172" s="155">
        <f t="shared" si="185"/>
        <v>8.0090621873639183</v>
      </c>
      <c r="P172" s="155">
        <f t="shared" si="185"/>
        <v>8.276816703704613</v>
      </c>
      <c r="Q172" s="155">
        <f t="shared" si="185"/>
        <v>8.5218314152236179</v>
      </c>
      <c r="R172" s="155">
        <f t="shared" si="185"/>
        <v>8.7456244084239643</v>
      </c>
      <c r="S172" s="155">
        <f t="shared" si="185"/>
        <v>8.9497672147034972</v>
      </c>
      <c r="T172" s="155">
        <f t="shared" si="185"/>
        <v>8.7271391532337805</v>
      </c>
      <c r="U172" s="155">
        <f t="shared" si="185"/>
        <v>8.1048196480546331</v>
      </c>
      <c r="V172" s="155">
        <f t="shared" si="185"/>
        <v>7.5299884858493504</v>
      </c>
      <c r="W172" s="155">
        <f t="shared" si="185"/>
        <v>6.995916777619926</v>
      </c>
      <c r="X172" s="155">
        <f t="shared" si="185"/>
        <v>6.4999571931485578</v>
      </c>
      <c r="Y172" s="155">
        <f t="shared" si="185"/>
        <v>6.0399798257984383</v>
      </c>
      <c r="Z172" s="155">
        <f t="shared" si="185"/>
        <v>5.6121063807357121</v>
      </c>
      <c r="AA172" s="155">
        <f t="shared" si="185"/>
        <v>5.2142410239884862</v>
      </c>
      <c r="AB172" s="155">
        <f t="shared" si="185"/>
        <v>4.8450451906317156</v>
      </c>
      <c r="AC172" s="155">
        <f t="shared" si="185"/>
        <v>4.5025189031226027</v>
      </c>
    </row>
    <row r="173" spans="2:29" ht="15" thickTop="1" x14ac:dyDescent="0.3"/>
  </sheetData>
  <mergeCells count="1">
    <mergeCell ref="B46:D4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18" ma:contentTypeDescription="Create a new document." ma:contentTypeScope="" ma:versionID="e09b9c11151c65c01f989ef3502d04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202571af1cf2651936ef0adf278c721f"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e73f8c3-7701-48fe-b22e-7a71215a08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8b82ce5-335b-45fc-ac6c-13e3fc42a47c}" ma:internalName="TaxCatchAll" ma:showField="CatchAllData" ma:web="b487bced-9dcb-4901-8c0d-3173d64ce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487bced-9dcb-4901-8c0d-3173d64ce641" xsi:nil="true"/>
    <lcf76f155ced4ddcb4097134ff3c332f xmlns="3869d23c-bbd8-4a9d-bdc6-f0e65bbeacd5">
      <Terms xmlns="http://schemas.microsoft.com/office/infopath/2007/PartnerControls"/>
    </lcf76f155ced4ddcb4097134ff3c332f>
    <_Flow_SignoffStatus xmlns="3869d23c-bbd8-4a9d-bdc6-f0e65bbeacd5" xsi:nil="true"/>
  </documentManagement>
</p:properties>
</file>

<file path=customXml/itemProps1.xml><?xml version="1.0" encoding="utf-8"?>
<ds:datastoreItem xmlns:ds="http://schemas.openxmlformats.org/officeDocument/2006/customXml" ds:itemID="{227597B6-79FD-4ECC-A12B-1961AABFFA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D20042-DF68-4D8B-A63A-F13D9543468F}">
  <ds:schemaRefs>
    <ds:schemaRef ds:uri="http://schemas.microsoft.com/sharepoint/v3/contenttype/forms"/>
  </ds:schemaRefs>
</ds:datastoreItem>
</file>

<file path=customXml/itemProps3.xml><?xml version="1.0" encoding="utf-8"?>
<ds:datastoreItem xmlns:ds="http://schemas.openxmlformats.org/officeDocument/2006/customXml" ds:itemID="{5E054A03-5047-4C6A-BFE1-DF9EADFB6092}">
  <ds:schemaRefs>
    <ds:schemaRef ds:uri="http://purl.org/dc/dcmitype/"/>
    <ds:schemaRef ds:uri="http://schemas.microsoft.com/office/2006/documentManagement/types"/>
    <ds:schemaRef ds:uri="http://purl.org/dc/elements/1.1/"/>
    <ds:schemaRef ds:uri="http://schemas.microsoft.com/office/infopath/2007/PartnerControls"/>
    <ds:schemaRef ds:uri="1c12d233-69af-4a58-a785-8cb81c5c63d9"/>
    <ds:schemaRef ds:uri="http://purl.org/dc/terms/"/>
    <ds:schemaRef ds:uri="http://www.w3.org/XML/1998/namespace"/>
    <ds:schemaRef ds:uri="http://schemas.openxmlformats.org/package/2006/metadata/core-properties"/>
    <ds:schemaRef ds:uri="bcc9130d-12fb-448d-926d-520ca7763905"/>
    <ds:schemaRef ds:uri="http://schemas.microsoft.com/office/2006/metadata/properties"/>
    <ds:schemaRef ds:uri="b487bced-9dcb-4901-8c0d-3173d64ce641"/>
    <ds:schemaRef ds:uri="3869d23c-bbd8-4a9d-bdc6-f0e65bbeac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Inputs&gt;&gt;</vt:lpstr>
      <vt:lpstr>Scenario Inputs</vt:lpstr>
      <vt:lpstr>Calculations&gt;&gt;</vt:lpstr>
      <vt:lpstr>Core</vt:lpstr>
      <vt:lpstr>Scenario 1</vt:lpstr>
      <vt:lpstr>Scenario 2</vt:lpstr>
      <vt:lpstr>Scenario 3</vt:lpstr>
      <vt:lpstr>Scenario 4</vt:lpstr>
      <vt:lpstr>Scenario 5</vt:lpstr>
      <vt:lpstr>Scenario 6</vt:lpstr>
      <vt:lpstr>Scenario 7</vt:lpstr>
      <vt:lpstr>Scenario 8</vt:lpstr>
      <vt:lpstr>Scenario 9</vt:lpstr>
      <vt:lpstr>Change in Bills</vt:lpstr>
      <vt:lpstr>Output&gt;&gt;</vt:lpstr>
      <vt:lpstr>LS7 excl. DPC</vt:lpstr>
      <vt:lpstr>LS7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Poulson Ann</dc:creator>
  <cp:keywords/>
  <dc:description/>
  <cp:lastModifiedBy>Charlotte Beale</cp:lastModifiedBy>
  <cp:revision/>
  <dcterms:created xsi:type="dcterms:W3CDTF">2022-12-07T13:28:03Z</dcterms:created>
  <dcterms:modified xsi:type="dcterms:W3CDTF">2023-09-30T14:45:30Z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MediaServiceImageTags">
    <vt:lpwstr/>
  </property>
</Properties>
</file>